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样品表" sheetId="1" r:id="rId1"/>
    <sheet name="Sheet1" sheetId="3" r:id="rId2"/>
    <sheet name="运输说明"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<sst xmlns="http://schemas.openxmlformats.org/spreadsheetml/2006/main" count="324" uniqueCount="300">
  <si>
    <t xml:space="preserve">序号   </t>
  </si>
  <si>
    <t>Image</t>
  </si>
  <si>
    <t>图片说明</t>
  </si>
  <si>
    <t>SKU</t>
  </si>
  <si>
    <t>中文名称</t>
  </si>
  <si>
    <t>供应商</t>
  </si>
  <si>
    <t>供应商链接</t>
  </si>
  <si>
    <t>进货价RMB</t>
  </si>
  <si>
    <t>库存数量</t>
  </si>
  <si>
    <t>产品说明</t>
  </si>
  <si>
    <t>英文描述</t>
  </si>
  <si>
    <t>相关链接</t>
  </si>
  <si>
    <t>运费1</t>
  </si>
  <si>
    <t>运输方式1</t>
  </si>
  <si>
    <t>运费2</t>
  </si>
  <si>
    <t>运输方式2</t>
  </si>
  <si>
    <t>运费3</t>
  </si>
  <si>
    <t>运输方式3</t>
  </si>
  <si>
    <t>运费4</t>
  </si>
  <si>
    <t>运输方式4</t>
  </si>
  <si>
    <r>
      <rPr>
        <sz val="10"/>
        <color rgb="FF000000"/>
        <rFont val="微软雅黑"/>
        <charset val="134"/>
      </rPr>
      <t>抛重-</t>
    </r>
    <r>
      <rPr>
        <sz val="10"/>
        <rFont val="微软雅黑"/>
        <charset val="134"/>
      </rPr>
      <t>KG</t>
    </r>
  </si>
  <si>
    <t>长CM</t>
  </si>
  <si>
    <t>宽CM</t>
  </si>
  <si>
    <t>高CM</t>
  </si>
  <si>
    <r>
      <rPr>
        <b/>
        <sz val="10"/>
        <color rgb="FF000000"/>
        <rFont val="微软雅黑"/>
        <charset val="134"/>
      </rPr>
      <t>毛重-</t>
    </r>
    <r>
      <rPr>
        <b/>
        <sz val="10"/>
        <rFont val="微软雅黑"/>
        <charset val="134"/>
      </rPr>
      <t>KG</t>
    </r>
  </si>
  <si>
    <t>净重-KG</t>
  </si>
  <si>
    <t>包装</t>
  </si>
  <si>
    <t>包材价格RMB</t>
  </si>
  <si>
    <t>包材重量G</t>
  </si>
  <si>
    <t>费用合计1</t>
  </si>
  <si>
    <t>费用合计2</t>
  </si>
  <si>
    <t>费用合计3</t>
  </si>
  <si>
    <t>费用合计4</t>
  </si>
  <si>
    <t>FBA费用合计</t>
  </si>
  <si>
    <t>SMT卖价</t>
  </si>
  <si>
    <t>SMT利润</t>
  </si>
  <si>
    <t>SMT利润率</t>
  </si>
  <si>
    <t>eBay US/motor卖价</t>
  </si>
  <si>
    <t>eBay US/motor利润</t>
  </si>
  <si>
    <t>eBay US/motor利润率</t>
  </si>
  <si>
    <t>eBay UK卖价</t>
  </si>
  <si>
    <t>eBay UK利润</t>
  </si>
  <si>
    <t>eBay UK利润率</t>
  </si>
  <si>
    <t>AMZ US卖价</t>
  </si>
  <si>
    <t>AMZ US利润</t>
  </si>
  <si>
    <t>AMZ US利润率</t>
  </si>
  <si>
    <t>DG65100100</t>
  </si>
  <si>
    <t>新款多功能磁铁定规挡边XIN-01 1个</t>
  </si>
  <si>
    <t>https://detail.1688.com/offer/704237485252.html</t>
  </si>
  <si>
    <t>Features:
100% Brand New.
This seam guide can be firmly fixed on the desktop of the sewing machine, improving the efficiency of clothing production and helping to organize the fabric, making the stitching straighter, more accurate, uniform, and preventing curling.
Built in strong magnet with strong magnetic force, allowing for easy installation and disassembly without the need for tools or screws.
It is very convenient to use, and the magnetic seam guide is a good helper for beginners in sewing.
This product is suitable for all sewing machines and is widely used in the clothing industry and home sewing work.
Material:metal
Color:Silver
Size: 11.1*3.3cm
Package list:
1 x Magnetic Seam Guide
Note: 
1.Please allow 0.1-2cm error due to manual measurement.
2.The color may have different as the difference display, pls understand.</t>
  </si>
  <si>
    <t>https://www.aliexpress.com/item/1005006139672758.html
https://www.amazon.com/dp/B0CDGD2QPB/</t>
  </si>
  <si>
    <t>DG65100200</t>
  </si>
  <si>
    <t>多功能磁铁定规XIN-02 1个</t>
  </si>
  <si>
    <t>https://detail.1688.com/offer/705194335953.html</t>
  </si>
  <si>
    <t>Features:
100% Brand New.
This seam guide can be firmly fixed on the desktop of the sewing machine, improving the efficiency of clothing production and helping to organize the fabric, making the stitching straighter, more accurate, uniform, and preventing curling.
Built in strong magnet with strong magnetic force, allowing for easy installation and disassembly without the need for tools or screws.
It is very convenient to use, and the magnetic seam guide is a good helper for beginners in sewing.
This product is suitable for all sewing machines and is widely used in the clothing industry and home sewing work.
Material:metal
Color:Silver
Size: 11*3.2cm
Package list:
1 x Magnetic Seam Guide
Note: 
1.Please allow 0.1-2cm error due to manual measurement.
2.The color may have different as the difference display, pls understand.</t>
  </si>
  <si>
    <t>https://www.aliexpress.com/item/1005005664902860.html
https://www.amazon.com/dp/B0CC5K9Q4Q/</t>
  </si>
  <si>
    <t>DG65100300</t>
  </si>
  <si>
    <r>
      <rPr>
        <sz val="10"/>
        <color theme="1"/>
        <rFont val="微软雅黑"/>
        <charset val="134"/>
      </rPr>
      <t>款多功能磁铁定规XIN-03</t>
    </r>
    <r>
      <rPr>
        <sz val="10"/>
        <color theme="1"/>
        <rFont val="微软雅黑"/>
        <charset val="134"/>
      </rPr>
      <t xml:space="preserve"> 1个</t>
    </r>
  </si>
  <si>
    <t>https://detail.1688.com/offer/736122862308.html</t>
  </si>
  <si>
    <t>Features:
100% Brand New.
Magnetic Seam Guide
This is a third-generation magnetic seam guide, and the sewing guide plate has been upgraded with a magnetic design, which is more convenient to use.
Multiple functions
This sewing guide ruler set can be used for hemming, straight line sewing, buttonholes, gathering stitches, and marking cloth patterns. You can quickly complete various sewing operations.
Upgrade Design
This magnetic seam guide is made of environmentally friendly stainless steel material, which is durable and not easy to break. The unique transparent design allows you to see the needle position more clearly, so as to ensure the accuracy of sewing.
Easy to Install
This sewing machine hemming guide is easy to install and remove, and the sewing guide ruler can be firmly fixed on the sewing machine by magnetic absorption, which can save time and improve work efficiency.
Application
This sewing guide is suitable for various sewing machines, such as household sewing machines, overlock machines, etc. It is an ideal sewing tool for beginners, amateurs and professionals.
Material: metal
Color:Silver
Size: 78*40mm
Package list:
1 x Magnetic Seam Guide
Note: 
1.Please allow 0.1-2cm error due to manual measurement.
2.The color may have different as the difference display, pls understand.</t>
  </si>
  <si>
    <t>https://www.aliexpress.com/item/1005006116107277.html
https://www.aliexpress.com/item/1005006116769303.html
https://www.amazon.com/Magnetic-Machine-WENICE-Accessories-Magnets/dp/B0CJHNDKBY/</t>
  </si>
  <si>
    <t>无样品 不拍照</t>
  </si>
  <si>
    <t>DG65100400</t>
  </si>
  <si>
    <r>
      <rPr>
        <sz val="10"/>
        <color theme="1"/>
        <rFont val="微软雅黑"/>
        <charset val="134"/>
      </rPr>
      <t>款多功能磁铁定规XIN-04</t>
    </r>
    <r>
      <rPr>
        <sz val="10"/>
        <color theme="1"/>
        <rFont val="微软雅黑"/>
        <charset val="134"/>
      </rPr>
      <t xml:space="preserve"> 1个</t>
    </r>
  </si>
  <si>
    <t>https://detail.1688.com/offer/742554070908.html</t>
  </si>
  <si>
    <t>Features:
100% Brand New.
Magnetic Seam Guide
This is a third-generation magnetic seam guide, and the sewing guide plate has been upgraded with a magnetic design, which is more convenient to use.
Multiple functions
This sewing guide ruler set can be used for hemming, straight line sewing, buttonholes, gathering stitches, and marking cloth patterns. You can quickly complete various sewing operations.
Upgrade Design
This magnetic seam guide is made of environmentally friendly stainless steel material, which is durable and not easy to break. The unique transparent design allows you to see the needle position more clearly, so as to ensure the accuracy of sewing.
Easy to Install
This sewing machine hemming guide is easy to install and remove, and the sewing guide ruler can be firmly fixed on the sewing machine by magnetic absorption, which can save time and improve work efficiency.
Application
This sewing guide is suitable for various sewing machines, such as household sewing machines, overlock machines, etc. It is an ideal sewing tool for beginners, amateurs and professionals.
Material: metal
Color:Silver
Size: 80*40mm
Package list:
1 x Magnetic Seam Guide
Note: 
1.Please allow 0.1-2cm error due to manual measurement.
2.The color may have different as the difference display, pls understand.</t>
  </si>
  <si>
    <t>https://www.aliexpress.com/item/1005006255744744.html
https://www.amazon.com/dp/B0CJPRRVFR/</t>
  </si>
  <si>
    <r>
      <rPr>
        <sz val="10"/>
        <color theme="1"/>
        <rFont val="微软雅黑"/>
        <charset val="134"/>
      </rPr>
      <t>5</t>
    </r>
    <r>
      <rPr>
        <sz val="10"/>
        <color theme="1"/>
        <rFont val="微软雅黑"/>
        <charset val="134"/>
      </rPr>
      <t>-1</t>
    </r>
  </si>
  <si>
    <t>DG65100501</t>
  </si>
  <si>
    <r>
      <rPr>
        <sz val="10"/>
        <color theme="1"/>
        <rFont val="微软雅黑"/>
        <charset val="134"/>
      </rPr>
      <t>万能熨斗靴 230*155 0.5MM厚度</t>
    </r>
    <r>
      <rPr>
        <sz val="10"/>
        <color theme="1"/>
        <rFont val="微软雅黑"/>
        <charset val="134"/>
      </rPr>
      <t xml:space="preserve"> 1个</t>
    </r>
  </si>
  <si>
    <t>https://detail.1688.com/offer/692692426804.html</t>
  </si>
  <si>
    <t>Features:
100% Brand New.
The amazing spring attachment is designed to fit any size of household iron.
It allows high iron setting for all types of fabrics-cotton, demin, linen and even silk.
Protect fabric from shine and scorch.
It is easy to install 
Material: Plastic 
Color: White
Size: 230*155mm
Thickness: 0.5mm, 0.8mm, 1mm
Package list:
1 x Iron Shoe Cover
Note: 
1.Please allow 0.1-2cm error due to manual measurement.
2.The color may have different as the difference display, pls understand.</t>
  </si>
  <si>
    <t>https://www.aliexpress.com/item/1005005683208669.html
https://www.ebay.com/itm/204326203974
https://www.amazon.com/ZARSIO-Ironing-Protective-Anti-Scorching-Electric/dp/B09XB73Z72/</t>
  </si>
  <si>
    <r>
      <rPr>
        <sz val="10"/>
        <color theme="1"/>
        <rFont val="微软雅黑"/>
        <charset val="134"/>
      </rPr>
      <t>5</t>
    </r>
    <r>
      <rPr>
        <sz val="10"/>
        <color theme="1"/>
        <rFont val="微软雅黑"/>
        <charset val="134"/>
      </rPr>
      <t>-2</t>
    </r>
  </si>
  <si>
    <t>DG65100502</t>
  </si>
  <si>
    <r>
      <rPr>
        <sz val="10"/>
        <color theme="1"/>
        <rFont val="微软雅黑"/>
        <charset val="134"/>
      </rPr>
      <t>万能熨斗靴 230*155 0.8MM厚度</t>
    </r>
    <r>
      <rPr>
        <sz val="10"/>
        <color theme="1"/>
        <rFont val="微软雅黑"/>
        <charset val="134"/>
      </rPr>
      <t xml:space="preserve"> 1个</t>
    </r>
  </si>
  <si>
    <r>
      <rPr>
        <sz val="10"/>
        <color theme="1"/>
        <rFont val="微软雅黑"/>
        <charset val="134"/>
      </rPr>
      <t>5</t>
    </r>
    <r>
      <rPr>
        <sz val="10"/>
        <color theme="1"/>
        <rFont val="微软雅黑"/>
        <charset val="134"/>
      </rPr>
      <t>-3</t>
    </r>
  </si>
  <si>
    <t>DG65100503</t>
  </si>
  <si>
    <r>
      <rPr>
        <sz val="10"/>
        <color theme="1"/>
        <rFont val="微软雅黑"/>
        <charset val="134"/>
      </rPr>
      <t>万能熨斗靴 230*155 1.0MM厚度</t>
    </r>
    <r>
      <rPr>
        <sz val="10"/>
        <color theme="1"/>
        <rFont val="微软雅黑"/>
        <charset val="134"/>
      </rPr>
      <t xml:space="preserve"> 1个</t>
    </r>
  </si>
  <si>
    <t>6</t>
  </si>
  <si>
    <t>SZ070030111892RK铁嘴油壶</t>
  </si>
  <si>
    <t>DG65100600</t>
  </si>
  <si>
    <r>
      <rPr>
        <sz val="10"/>
        <color theme="1"/>
        <rFont val="微软雅黑"/>
        <charset val="134"/>
      </rPr>
      <t>塑料油壶 120ML</t>
    </r>
    <r>
      <rPr>
        <sz val="10"/>
        <color theme="1"/>
        <rFont val="微软雅黑"/>
        <charset val="134"/>
      </rPr>
      <t xml:space="preserve"> 2个</t>
    </r>
  </si>
  <si>
    <t>https://detail.1688.com/offer/584520546649.html</t>
  </si>
  <si>
    <t>Features:
100% Brand New.
Use: Suitable for domestic, industrial sewing machines , bicycles, household appliances, power tools, tool refueling.
Material: Plastic 
Color: White
Size: 165*87mm
Capacity: 120ml
Package list:
2 x Plastic Oiler 
Note: 
1.Please allow 0.1-2cm error due to manual measurement.
2.The color may have different as the difference display, pls understand.</t>
  </si>
  <si>
    <t>https://www.aliexpress.com/item/1005006132543608.html
https://www.ebay.com/itm/285626504658
https://www.amazon.com/Lurrose-Machine-Squeeze-Bottles-Dispensing/dp/B0CQSN68G6/</t>
  </si>
  <si>
    <r>
      <rPr>
        <sz val="10"/>
        <color theme="1"/>
        <rFont val="微软雅黑"/>
        <charset val="134"/>
      </rPr>
      <t>7</t>
    </r>
    <r>
      <rPr>
        <sz val="10"/>
        <color theme="1"/>
        <rFont val="微软雅黑"/>
        <charset val="134"/>
      </rPr>
      <t>-1</t>
    </r>
  </si>
  <si>
    <t>DG65100701</t>
  </si>
  <si>
    <t>MT-18压脚 AA级 蓝色 1个</t>
  </si>
  <si>
    <t>https://detail.1688.com/offer/679014062918.html</t>
  </si>
  <si>
    <t>Features:
100% Brand New.
Suitable for various models and brands of sewing machines, including household and commercial sewing machines, saving users time and effort in finding specific sewing machine accessories.
Can be easily installed without using any special tools. Just slide it into the correct position. This makes replacement easier and saves you time.
Material: Plastic, metal
Color: Blue, Red, Purple, Yellow
Size:1.38*1.18*0.43in/3.5*3.0*1.1cm
Package list:
1 x Sewing Machine Presser Foot 
Note: 
1.Please allow 0.1-2cm error due to manual measurement.
2.The color may have different as the difference display, pls understand.</t>
  </si>
  <si>
    <t>https://www.aliexpress.us/item/3256805701647188.html
https://www.aliexpress.us/item/3256805817343930.html</t>
  </si>
  <si>
    <r>
      <rPr>
        <sz val="10"/>
        <color theme="1"/>
        <rFont val="微软雅黑"/>
        <charset val="134"/>
      </rPr>
      <t>7</t>
    </r>
    <r>
      <rPr>
        <sz val="10"/>
        <color theme="1"/>
        <rFont val="微软雅黑"/>
        <charset val="134"/>
      </rPr>
      <t>-2</t>
    </r>
  </si>
  <si>
    <t>DG65100702</t>
  </si>
  <si>
    <t>MT-18压脚 AA级 红色 1个</t>
  </si>
  <si>
    <r>
      <rPr>
        <sz val="10"/>
        <color theme="1"/>
        <rFont val="微软雅黑"/>
        <charset val="134"/>
      </rPr>
      <t>7</t>
    </r>
    <r>
      <rPr>
        <sz val="10"/>
        <color theme="1"/>
        <rFont val="微软雅黑"/>
        <charset val="134"/>
      </rPr>
      <t>-3</t>
    </r>
  </si>
  <si>
    <t>DG65100703</t>
  </si>
  <si>
    <t>MT-18压脚 AA级 紫色 1个</t>
  </si>
  <si>
    <r>
      <rPr>
        <sz val="10"/>
        <color theme="1"/>
        <rFont val="微软雅黑"/>
        <charset val="134"/>
      </rPr>
      <t>7</t>
    </r>
    <r>
      <rPr>
        <sz val="10"/>
        <color theme="1"/>
        <rFont val="微软雅黑"/>
        <charset val="134"/>
      </rPr>
      <t>-4</t>
    </r>
  </si>
  <si>
    <t>DG65100704</t>
  </si>
  <si>
    <t>MT-18压脚 AA级  黄色 1个</t>
  </si>
  <si>
    <t>8</t>
  </si>
  <si>
    <t>DG65100800</t>
  </si>
  <si>
    <t>多彩服装定位装饰珠光针 1盒(约100根）</t>
  </si>
  <si>
    <t>https://detail.1688.com/offer/674641480080.html</t>
  </si>
  <si>
    <t>Features:
100% Brand New.
Sewing needle can be used for fabric, daily sewing, making or decorating craft project, wedding decoration,dressmaking, graduations, parties, DIY and so on. Meanwhile, straight pins with large heads also can be a great little kit for craft lovers.A good chioce for mothers day gift. 
Material: Plastic, metal
Color: colorful
Size: about 38mm
Package list:
1box x Sewing Pins(about 100pcs)
Note: 
1.Please allow 0.1-2cm error due to manual measurement.
2.The color may have different as the difference display, pls understand.</t>
  </si>
  <si>
    <t>https://www.aliexpress.us/item/1005005922093406.html
https://www.amazon.com/Straight-Pearlized-Multicolor-Dressmaker-Decoration/dp/B09DTZLXF4/</t>
  </si>
  <si>
    <t>9</t>
  </si>
  <si>
    <t>DG65100900</t>
  </si>
  <si>
    <r>
      <rPr>
        <sz val="10"/>
        <color theme="1"/>
        <rFont val="微软雅黑"/>
        <charset val="134"/>
      </rPr>
      <t>圆领尺子5件套</t>
    </r>
    <r>
      <rPr>
        <sz val="10"/>
        <color theme="1"/>
        <rFont val="微软雅黑"/>
        <charset val="134"/>
      </rPr>
      <t xml:space="preserve"> 1套</t>
    </r>
  </si>
  <si>
    <t>https://detail.1688.com/offer/716944809827.html</t>
  </si>
  <si>
    <t>Features:
100% Brand New.
The surface scale of the ruler is clear, and the measurement is accurate and convenient.
There are multiple styles to choose from, making measurement more convenient.
Fine workmanship, wide practicality, and can be used for measurement and painting.
Material: PVC
Color: colorful
Width: about 6.4cm, 8.9cm, 11.4cm, 12.7cm, 15.4cm
Length: 25.4cm
Package list:
1set/5pcs x Alignment Rulers 
Note: 
1.Please allow 0.1-2cm error due to manual measurement.
2.The color may have different as the difference display, pls understand.</t>
  </si>
  <si>
    <t>https://www.aliexpress.us/item/1005005950156391.html
https://www.ebay.com/itm/355028662030
https://www.amazon.com/Transparent-Alignment-Designs-Multiple-Including/dp/B09BK5Z5P8/</t>
  </si>
  <si>
    <r>
      <rPr>
        <sz val="10"/>
        <color theme="1"/>
        <rFont val="微软雅黑"/>
        <charset val="134"/>
      </rPr>
      <t>1</t>
    </r>
    <r>
      <rPr>
        <sz val="10"/>
        <color theme="1"/>
        <rFont val="微软雅黑"/>
        <charset val="134"/>
      </rPr>
      <t>0</t>
    </r>
  </si>
  <si>
    <t>DG65100A00</t>
  </si>
  <si>
    <t>747包缝机塑料压脚底板 1个</t>
  </si>
  <si>
    <t>https://detail.1688.com/offer/679348627152.html</t>
  </si>
  <si>
    <r>
      <rPr>
        <sz val="10"/>
        <color theme="1"/>
        <rFont val="微软雅黑"/>
        <charset val="134"/>
      </rPr>
      <t>6</t>
    </r>
    <r>
      <rPr>
        <sz val="10"/>
        <color theme="1"/>
        <rFont val="微软雅黑"/>
        <charset val="134"/>
      </rPr>
      <t>2.5*17mm</t>
    </r>
  </si>
  <si>
    <t>Features:
100% Brand New.
Presser foot bottom se for pegasus and siruba 
Plastic presser foot leather four-line sewing machine, jack edging machine, plastic presser foot sticker, Zhongjie industrial overlock sewing machine, bone car
Material: plastic
Color: Blue
Size: about 60*16mm
Package list:
1 x Presser Foot Bottom
Note: 
1.Please allow 0.1-2cm error due to manual measurement.
2.The color may have different as the difference display, pls understand.</t>
  </si>
  <si>
    <t>https://www.aliexpress.us/item/1005006162548915.html
https://www.aliexpress.us/item/3256805468010047.html</t>
  </si>
  <si>
    <r>
      <rPr>
        <sz val="10"/>
        <color theme="1"/>
        <rFont val="微软雅黑"/>
        <charset val="134"/>
      </rPr>
      <t>1</t>
    </r>
    <r>
      <rPr>
        <sz val="10"/>
        <color theme="1"/>
        <rFont val="微软雅黑"/>
        <charset val="134"/>
      </rPr>
      <t>1</t>
    </r>
  </si>
  <si>
    <t>DG65100B00</t>
  </si>
  <si>
    <t>平车T9万能压脚 1个</t>
  </si>
  <si>
    <t>https://detail.1688.com/offer/729992146217.html</t>
  </si>
  <si>
    <t>Features:
100% Brand New.
This Is A New Multifunctional Presser Foot For Single-Needle Industrial Lockstitch Sewing Machines.
It Can Be Used As Hemming/Folding/Rolling Presser Foot. 
Material: Steel
Color: Silver
Size: about 3*2.5cm
Package list:
1 x T9 Adjustable Edge Guide Hemmer Foot 
Note: 
1.Please allow 0.1-2cm error due to manual measurement.
2.The color may have different as the difference display, pls understand.</t>
  </si>
  <si>
    <t>https://www.aliexpress.com/item/1005006105766350.html
https://www.amazon.com/Fbshicung-Adjustable-T9-Multifunctional-Industrial/dp/B0CB46KX37/
https://www.ebay.com/itm/314942789997</t>
  </si>
  <si>
    <r>
      <rPr>
        <sz val="10"/>
        <color theme="1"/>
        <rFont val="微软雅黑"/>
        <charset val="134"/>
      </rPr>
      <t>1</t>
    </r>
    <r>
      <rPr>
        <sz val="10"/>
        <color theme="1"/>
        <rFont val="微软雅黑"/>
        <charset val="134"/>
      </rPr>
      <t>2</t>
    </r>
  </si>
  <si>
    <t>DG65100C00</t>
  </si>
  <si>
    <r>
      <rPr>
        <sz val="10"/>
        <color theme="1"/>
        <rFont val="微软雅黑"/>
        <charset val="134"/>
      </rPr>
      <t>T3三合一压脚</t>
    </r>
    <r>
      <rPr>
        <sz val="10"/>
        <color theme="1"/>
        <rFont val="微软雅黑"/>
        <charset val="134"/>
      </rPr>
      <t xml:space="preserve"> 1</t>
    </r>
    <r>
      <rPr>
        <sz val="10"/>
        <color theme="1"/>
        <rFont val="微软雅黑"/>
        <charset val="134"/>
      </rPr>
      <t>个</t>
    </r>
  </si>
  <si>
    <t>https://detail.1688.com/offer/722413261934.html</t>
  </si>
  <si>
    <t>Features:
100% Brand New.
Three in One Multifunctional Presser Foot T3,Regular presser foot;Left unilateral presser foot; Right unilateral presser foot 
Screws adjustable to left and right,With the ability to adjust the position of the needle for left, center, or right-sided sewing. 
Ideal for a wide range of sewing projects, from fabrics of different thicknesses to delicate and intricate designs. 
Material: Steel
Color: Silver
Package list:
1 x Three in One Multifunctional Presser Foot
Note: 
1.Please allow 0.1-2cm error due to manual measurement.
2.The color may have different as the difference display, pls understand.</t>
  </si>
  <si>
    <t>https://www.aliexpress.com/item/1005006140542840.html
https://www.amazon.com/Fbshicung-T3-Adjustable-Lockstitch-Accessories/dp/B0C5D8T4DG/
https://www.ebay.com/itm/314937030399</t>
  </si>
  <si>
    <r>
      <rPr>
        <sz val="10"/>
        <color theme="1"/>
        <rFont val="微软雅黑"/>
        <charset val="134"/>
      </rPr>
      <t>1</t>
    </r>
    <r>
      <rPr>
        <sz val="10"/>
        <color theme="1"/>
        <rFont val="微软雅黑"/>
        <charset val="134"/>
      </rPr>
      <t>3</t>
    </r>
  </si>
  <si>
    <t>DG65100D00</t>
  </si>
  <si>
    <t>ES-85-AF熨斗靴94A 94B用 1个</t>
  </si>
  <si>
    <t>https://detail.1688.com/offer/587498095031.html</t>
  </si>
  <si>
    <t>21.5*12.5cm 内205*122mm</t>
  </si>
  <si>
    <t>Features:
100% Brand New.
Made from natural for and aluminum composite, safe and durable.
Perfect for garment enterprises, garment factories and household, use auxiliary iron.
For thick iron sets, iron sets in ironing clothes shiny and damage prevention.
Suitable for ironing all kinds of sensitive materials, such as wool, cotton, silk, etc.
Pores designed to ensure smooth flow of steam throughout the bottom, evenly distributed
Material: aluminum
Internal diameter size:20.5x12.2cm(approx)
Package list:
1 x Iron Shoe 
Note: 
1.Please allow 0.1-2cm error due to manual measurement.
2.The color may have different as the difference display, pls understand.</t>
  </si>
  <si>
    <t>https://www.aliexpress.com/item/1713261396.html
https://www.amazon.com/YICBOR-ES-85-AF-ES-94AL-ES-300L-Ironing/dp/B07Z4DZPPN/</t>
  </si>
  <si>
    <r>
      <rPr>
        <sz val="10"/>
        <color theme="1"/>
        <rFont val="微软雅黑"/>
        <charset val="134"/>
      </rPr>
      <t>1</t>
    </r>
    <r>
      <rPr>
        <sz val="10"/>
        <color theme="1"/>
        <rFont val="微软雅黑"/>
        <charset val="134"/>
      </rPr>
      <t>4</t>
    </r>
  </si>
  <si>
    <t>DG65100E00</t>
  </si>
  <si>
    <t>STB-200 硅胶条款蒸汽式熨斗靴 1个</t>
  </si>
  <si>
    <t>https://detail.1688.com/offer/707529302081.html</t>
  </si>
  <si>
    <r>
      <rPr>
        <sz val="10"/>
        <color theme="1"/>
        <rFont val="微软雅黑"/>
        <charset val="134"/>
      </rPr>
      <t>2</t>
    </r>
    <r>
      <rPr>
        <sz val="10"/>
        <color theme="1"/>
        <rFont val="微软雅黑"/>
        <charset val="134"/>
      </rPr>
      <t>35*125mm 熨斗靴内径  224*122MM</t>
    </r>
  </si>
  <si>
    <t>Features:
100% Brand New.
Made from natural for and aluminum composite, safe and durable.
Perfect for garment enterprises, garment factories and household, use auxiliary iron.
For thick iron sets, iron sets in ironing clothes shiny and damage prevention.
Suitable for ironing all kinds of sensitive materials, such as wool, cotton, silk, etc.
Pores designed to ensure smooth flow of steam throughout the bottom, evenly distributed
Material: aluminum
Internal diameter size:22.4x12.2cm(approx)
Package list:
1 x Iron Shoe 
Note: 
1.Please allow 0.1-2cm error due to manual measurement.
2.The color may have different as the difference display, pls understand.</t>
  </si>
  <si>
    <t>https://www.aliexpress.com/item/1005006470039630.html</t>
  </si>
  <si>
    <r>
      <rPr>
        <sz val="10"/>
        <color theme="1"/>
        <rFont val="微软雅黑"/>
        <charset val="134"/>
      </rPr>
      <t>1</t>
    </r>
    <r>
      <rPr>
        <sz val="10"/>
        <color theme="1"/>
        <rFont val="微软雅黑"/>
        <charset val="134"/>
      </rPr>
      <t>5-1</t>
    </r>
  </si>
  <si>
    <t>DG65100F01</t>
  </si>
  <si>
    <r>
      <rPr>
        <sz val="10"/>
        <color theme="1"/>
        <rFont val="微软雅黑"/>
        <charset val="134"/>
      </rPr>
      <t>螺旋状卷边器 3mm</t>
    </r>
    <r>
      <rPr>
        <sz val="10"/>
        <color theme="1"/>
        <rFont val="微软雅黑"/>
        <charset val="134"/>
      </rPr>
      <t xml:space="preserve"> 1个</t>
    </r>
  </si>
  <si>
    <t>https://detail.1688.com/offer/722008980908.html</t>
  </si>
  <si>
    <t>https://detail.1688.com/offer/652201477438.html</t>
  </si>
  <si>
    <t>Features:
100% Brand New.
The unique curled shape of the Hemming Foot makes it ideal for folding fabric edges, making hemmed projects a breeze. It helps to sew straight or curved seams with fewer mistakes, perfect for professional garment makers and home sewing enthusiasts alike 
This hemmer attachment is for home and commercial use. To confirm this hemmer attachment will work on your machine, make sure there is one hole in the needle plate. 
Available in multiple sizes, you can choose a hemming foot ranging from 3mm to 10mm to suit your needs. Our hemming foot is made of high-quality stainless steel, ensuring durability and longevity.
Material: stainless steel
Size: 3mm, 4mm, 5mm, 6mm, 7mm, 8mm, 9mm, 10mm
Package list:
1 x Hemming Foot
Note: 
1.Please allow 0.1-2cm error due to manual measurement.
2.The color may have different as the difference display, pls understand.</t>
  </si>
  <si>
    <t>https://www.aliexpress.com/item/1005006209292961.html
https://www.aliexpress.com/item/1005006208898928.html
https://www.amazon.com/dp/B0CN4464KB/
https://www.amazon.com/Sewing-Rolled-3mm-8mm-Machine-Presser/dp/B0CN7C2J7B/</t>
  </si>
  <si>
    <r>
      <rPr>
        <sz val="10"/>
        <color theme="1"/>
        <rFont val="微软雅黑"/>
        <charset val="134"/>
      </rPr>
      <t>1</t>
    </r>
    <r>
      <rPr>
        <sz val="10"/>
        <color theme="1"/>
        <rFont val="微软雅黑"/>
        <charset val="134"/>
      </rPr>
      <t>5-2</t>
    </r>
  </si>
  <si>
    <t>DG65100F02</t>
  </si>
  <si>
    <r>
      <rPr>
        <sz val="10"/>
        <color theme="1"/>
        <rFont val="微软雅黑"/>
        <charset val="134"/>
      </rPr>
      <t>螺旋状卷边器 4mm</t>
    </r>
    <r>
      <rPr>
        <sz val="10"/>
        <color theme="1"/>
        <rFont val="微软雅黑"/>
        <charset val="134"/>
      </rPr>
      <t xml:space="preserve"> 1</t>
    </r>
    <r>
      <rPr>
        <sz val="10"/>
        <color theme="1"/>
        <rFont val="微软雅黑"/>
        <charset val="134"/>
      </rPr>
      <t>个</t>
    </r>
  </si>
  <si>
    <t>https://detail.1688.com/offer/747891834988.html</t>
  </si>
  <si>
    <r>
      <rPr>
        <sz val="10"/>
        <color theme="1"/>
        <rFont val="微软雅黑"/>
        <charset val="134"/>
      </rPr>
      <t>1</t>
    </r>
    <r>
      <rPr>
        <sz val="10"/>
        <color theme="1"/>
        <rFont val="微软雅黑"/>
        <charset val="134"/>
      </rPr>
      <t>5-3</t>
    </r>
  </si>
  <si>
    <t>DG65100F03</t>
  </si>
  <si>
    <r>
      <rPr>
        <sz val="10"/>
        <color theme="1"/>
        <rFont val="微软雅黑"/>
        <charset val="134"/>
      </rPr>
      <t>螺旋状卷边器 5mm</t>
    </r>
    <r>
      <rPr>
        <sz val="10"/>
        <color theme="1"/>
        <rFont val="微软雅黑"/>
        <charset val="134"/>
      </rPr>
      <t xml:space="preserve"> 1</t>
    </r>
    <r>
      <rPr>
        <sz val="10"/>
        <color theme="1"/>
        <rFont val="微软雅黑"/>
        <charset val="134"/>
      </rPr>
      <t>个</t>
    </r>
  </si>
  <si>
    <r>
      <rPr>
        <sz val="10"/>
        <color theme="1"/>
        <rFont val="微软雅黑"/>
        <charset val="134"/>
      </rPr>
      <t>1</t>
    </r>
    <r>
      <rPr>
        <sz val="10"/>
        <color theme="1"/>
        <rFont val="微软雅黑"/>
        <charset val="134"/>
      </rPr>
      <t>5-4</t>
    </r>
  </si>
  <si>
    <t>DG65100F04</t>
  </si>
  <si>
    <r>
      <rPr>
        <sz val="10"/>
        <color theme="1"/>
        <rFont val="微软雅黑"/>
        <charset val="134"/>
      </rPr>
      <t>螺旋状卷边器 6mm</t>
    </r>
    <r>
      <rPr>
        <sz val="10"/>
        <color theme="1"/>
        <rFont val="微软雅黑"/>
        <charset val="134"/>
      </rPr>
      <t xml:space="preserve"> 1</t>
    </r>
    <r>
      <rPr>
        <sz val="10"/>
        <color theme="1"/>
        <rFont val="微软雅黑"/>
        <charset val="134"/>
      </rPr>
      <t>个</t>
    </r>
  </si>
  <si>
    <r>
      <rPr>
        <sz val="10"/>
        <color theme="1"/>
        <rFont val="微软雅黑"/>
        <charset val="134"/>
      </rPr>
      <t>1</t>
    </r>
    <r>
      <rPr>
        <sz val="10"/>
        <color theme="1"/>
        <rFont val="微软雅黑"/>
        <charset val="134"/>
      </rPr>
      <t>5-5</t>
    </r>
  </si>
  <si>
    <t>DG65100F05</t>
  </si>
  <si>
    <r>
      <rPr>
        <sz val="10"/>
        <color theme="1"/>
        <rFont val="微软雅黑"/>
        <charset val="134"/>
      </rPr>
      <t>螺旋状卷边器 7mm</t>
    </r>
    <r>
      <rPr>
        <sz val="10"/>
        <color theme="1"/>
        <rFont val="微软雅黑"/>
        <charset val="134"/>
      </rPr>
      <t xml:space="preserve"> 1</t>
    </r>
    <r>
      <rPr>
        <sz val="10"/>
        <color theme="1"/>
        <rFont val="微软雅黑"/>
        <charset val="134"/>
      </rPr>
      <t>个</t>
    </r>
  </si>
  <si>
    <r>
      <rPr>
        <sz val="10"/>
        <color theme="1"/>
        <rFont val="微软雅黑"/>
        <charset val="134"/>
      </rPr>
      <t>1</t>
    </r>
    <r>
      <rPr>
        <sz val="10"/>
        <color theme="1"/>
        <rFont val="微软雅黑"/>
        <charset val="134"/>
      </rPr>
      <t>5-6</t>
    </r>
  </si>
  <si>
    <t>DG65100F06</t>
  </si>
  <si>
    <r>
      <rPr>
        <sz val="10"/>
        <color theme="1"/>
        <rFont val="微软雅黑"/>
        <charset val="134"/>
      </rPr>
      <t>螺旋状卷边器 8mm</t>
    </r>
    <r>
      <rPr>
        <sz val="10"/>
        <color theme="1"/>
        <rFont val="微软雅黑"/>
        <charset val="134"/>
      </rPr>
      <t xml:space="preserve"> 1</t>
    </r>
    <r>
      <rPr>
        <sz val="10"/>
        <color theme="1"/>
        <rFont val="微软雅黑"/>
        <charset val="134"/>
      </rPr>
      <t>个</t>
    </r>
  </si>
  <si>
    <r>
      <rPr>
        <sz val="10"/>
        <color theme="1"/>
        <rFont val="微软雅黑"/>
        <charset val="134"/>
      </rPr>
      <t>1</t>
    </r>
    <r>
      <rPr>
        <sz val="10"/>
        <color theme="1"/>
        <rFont val="微软雅黑"/>
        <charset val="134"/>
      </rPr>
      <t>5-7</t>
    </r>
  </si>
  <si>
    <t>DG65100F07</t>
  </si>
  <si>
    <r>
      <rPr>
        <sz val="10"/>
        <color theme="1"/>
        <rFont val="微软雅黑"/>
        <charset val="134"/>
      </rPr>
      <t>螺旋状卷边器 9mm</t>
    </r>
    <r>
      <rPr>
        <sz val="10"/>
        <color theme="1"/>
        <rFont val="微软雅黑"/>
        <charset val="134"/>
      </rPr>
      <t xml:space="preserve"> 1</t>
    </r>
    <r>
      <rPr>
        <sz val="10"/>
        <color theme="1"/>
        <rFont val="微软雅黑"/>
        <charset val="134"/>
      </rPr>
      <t>个</t>
    </r>
  </si>
  <si>
    <r>
      <rPr>
        <sz val="10"/>
        <color theme="1"/>
        <rFont val="微软雅黑"/>
        <charset val="134"/>
      </rPr>
      <t>1</t>
    </r>
    <r>
      <rPr>
        <sz val="10"/>
        <color theme="1"/>
        <rFont val="微软雅黑"/>
        <charset val="134"/>
      </rPr>
      <t>5-8</t>
    </r>
  </si>
  <si>
    <t>DG65100F08</t>
  </si>
  <si>
    <r>
      <rPr>
        <sz val="10"/>
        <color theme="1"/>
        <rFont val="微软雅黑"/>
        <charset val="134"/>
      </rPr>
      <t>螺旋状卷边器 10mm</t>
    </r>
    <r>
      <rPr>
        <sz val="10"/>
        <color theme="1"/>
        <rFont val="微软雅黑"/>
        <charset val="134"/>
      </rPr>
      <t xml:space="preserve"> 1</t>
    </r>
    <r>
      <rPr>
        <sz val="10"/>
        <color theme="1"/>
        <rFont val="微软雅黑"/>
        <charset val="134"/>
      </rPr>
      <t>个</t>
    </r>
  </si>
  <si>
    <r>
      <rPr>
        <sz val="10"/>
        <color theme="1"/>
        <rFont val="微软雅黑"/>
        <charset val="134"/>
      </rPr>
      <t>1</t>
    </r>
    <r>
      <rPr>
        <sz val="10"/>
        <color theme="1"/>
        <rFont val="微软雅黑"/>
        <charset val="134"/>
      </rPr>
      <t>6-1</t>
    </r>
  </si>
  <si>
    <t>DG65100G01</t>
  </si>
  <si>
    <r>
      <rPr>
        <sz val="10"/>
        <color theme="1"/>
        <rFont val="微软雅黑"/>
        <charset val="134"/>
      </rPr>
      <t>高温笔 粗杆蓝色</t>
    </r>
    <r>
      <rPr>
        <sz val="10"/>
        <color theme="1"/>
        <rFont val="微软雅黑"/>
        <charset val="134"/>
      </rPr>
      <t xml:space="preserve"> 10支</t>
    </r>
  </si>
  <si>
    <t>https://detail.1688.com/offer/584335584007.html</t>
  </si>
  <si>
    <t>Features:
100% Brand New.
The pens are suitable for sewing, stitching, embroidery, and other craft projects. 
The transparent design allows you to see what is inside and quickly find what you need.
Use:leather-specific, for drawing lines, marking.
Disappear refills Instructions for use:
1: the temperature reaches about 60 degrees automatically disappear
2: for footwear, clothing, leather temporary crossed mark with
3: The use of high hardness steel head, improve the marking effect, durable
4: white used in deep leather, red used in the light leather 5.This refill is about 11cm,
Material: stainless steel
Color: Blue, Dark Red, White, Black, Red, Creamy White
Package list:
10 x Erasable Refill Pens 
Note: 
1.Please allow 0.1-2cm error due to manual measurement.
2.The color may have different as the difference display, pls understand.</t>
  </si>
  <si>
    <t>https://www.aliexpress.us/item/2251832829700318.html
https://www.ebay.com/itm/254223106136</t>
  </si>
  <si>
    <r>
      <rPr>
        <sz val="10"/>
        <color theme="1"/>
        <rFont val="微软雅黑"/>
        <charset val="134"/>
      </rPr>
      <t>1</t>
    </r>
    <r>
      <rPr>
        <sz val="10"/>
        <color theme="1"/>
        <rFont val="微软雅黑"/>
        <charset val="134"/>
      </rPr>
      <t>6-2</t>
    </r>
  </si>
  <si>
    <t>DG65100G02</t>
  </si>
  <si>
    <r>
      <rPr>
        <sz val="10"/>
        <color theme="1"/>
        <rFont val="微软雅黑"/>
        <charset val="134"/>
      </rPr>
      <t>高温笔 粗杆玖红色</t>
    </r>
    <r>
      <rPr>
        <sz val="10"/>
        <color theme="1"/>
        <rFont val="微软雅黑"/>
        <charset val="134"/>
      </rPr>
      <t xml:space="preserve"> 10支</t>
    </r>
  </si>
  <si>
    <r>
      <rPr>
        <sz val="10"/>
        <color theme="1"/>
        <rFont val="微软雅黑"/>
        <charset val="134"/>
      </rPr>
      <t>1</t>
    </r>
    <r>
      <rPr>
        <sz val="10"/>
        <color theme="1"/>
        <rFont val="微软雅黑"/>
        <charset val="134"/>
      </rPr>
      <t>6-3</t>
    </r>
  </si>
  <si>
    <t>DG65100G03</t>
  </si>
  <si>
    <r>
      <rPr>
        <sz val="10"/>
        <color theme="1"/>
        <rFont val="微软雅黑"/>
        <charset val="134"/>
      </rPr>
      <t>高温笔 粗杆白色</t>
    </r>
    <r>
      <rPr>
        <sz val="10"/>
        <color theme="1"/>
        <rFont val="微软雅黑"/>
        <charset val="134"/>
      </rPr>
      <t xml:space="preserve"> 10支</t>
    </r>
  </si>
  <si>
    <r>
      <rPr>
        <sz val="10"/>
        <color theme="1"/>
        <rFont val="微软雅黑"/>
        <charset val="134"/>
      </rPr>
      <t>1</t>
    </r>
    <r>
      <rPr>
        <sz val="10"/>
        <color theme="1"/>
        <rFont val="微软雅黑"/>
        <charset val="134"/>
      </rPr>
      <t>6-4</t>
    </r>
  </si>
  <si>
    <t>DG65100G04</t>
  </si>
  <si>
    <r>
      <rPr>
        <sz val="10"/>
        <color theme="1"/>
        <rFont val="微软雅黑"/>
        <charset val="134"/>
      </rPr>
      <t>高温笔 粗杆黑色</t>
    </r>
    <r>
      <rPr>
        <sz val="10"/>
        <color theme="1"/>
        <rFont val="微软雅黑"/>
        <charset val="134"/>
      </rPr>
      <t xml:space="preserve"> 10支</t>
    </r>
  </si>
  <si>
    <r>
      <rPr>
        <sz val="10"/>
        <color theme="1"/>
        <rFont val="微软雅黑"/>
        <charset val="134"/>
      </rPr>
      <t>1</t>
    </r>
    <r>
      <rPr>
        <sz val="10"/>
        <color theme="1"/>
        <rFont val="微软雅黑"/>
        <charset val="134"/>
      </rPr>
      <t>6-5</t>
    </r>
  </si>
  <si>
    <t>DG65100G05</t>
  </si>
  <si>
    <r>
      <rPr>
        <sz val="10"/>
        <color theme="1"/>
        <rFont val="微软雅黑"/>
        <charset val="134"/>
      </rPr>
      <t>高温笔 粗杆大红色</t>
    </r>
    <r>
      <rPr>
        <sz val="10"/>
        <color theme="1"/>
        <rFont val="微软雅黑"/>
        <charset val="134"/>
      </rPr>
      <t xml:space="preserve"> 10支</t>
    </r>
  </si>
  <si>
    <r>
      <rPr>
        <sz val="10"/>
        <color theme="1"/>
        <rFont val="微软雅黑"/>
        <charset val="134"/>
      </rPr>
      <t>1</t>
    </r>
    <r>
      <rPr>
        <sz val="10"/>
        <color theme="1"/>
        <rFont val="微软雅黑"/>
        <charset val="134"/>
      </rPr>
      <t>6-6</t>
    </r>
  </si>
  <si>
    <t>DG65100G06</t>
  </si>
  <si>
    <r>
      <rPr>
        <sz val="10"/>
        <color theme="1"/>
        <rFont val="微软雅黑"/>
        <charset val="134"/>
      </rPr>
      <t>高温笔 粗杆米白色</t>
    </r>
    <r>
      <rPr>
        <sz val="10"/>
        <color theme="1"/>
        <rFont val="微软雅黑"/>
        <charset val="134"/>
      </rPr>
      <t xml:space="preserve"> 10支</t>
    </r>
  </si>
  <si>
    <r>
      <rPr>
        <sz val="10"/>
        <color theme="1"/>
        <rFont val="微软雅黑"/>
        <charset val="134"/>
      </rPr>
      <t>1</t>
    </r>
    <r>
      <rPr>
        <sz val="10"/>
        <color theme="1"/>
        <rFont val="微软雅黑"/>
        <charset val="134"/>
      </rPr>
      <t>7</t>
    </r>
  </si>
  <si>
    <t>DG65100H00</t>
  </si>
  <si>
    <r>
      <rPr>
        <sz val="10"/>
        <color theme="1"/>
        <rFont val="微软雅黑"/>
        <charset val="134"/>
      </rPr>
      <t>剪线机碳刷4117</t>
    </r>
    <r>
      <rPr>
        <sz val="10"/>
        <color theme="1"/>
        <rFont val="微软雅黑"/>
        <charset val="134"/>
      </rPr>
      <t xml:space="preserve"> 1件（2个）</t>
    </r>
  </si>
  <si>
    <t>https://detail.1688.com/offer/652905555531.html</t>
  </si>
  <si>
    <t>Features:
100% Brand New.
Effortless install: The installation is very simple, just put the carbon brush into the suction cup and press the button to complete the installation.
Multi applications: The carbon brush can be used to clean a variety of household appliances, such as kitchens, bathrooms, bedrooms, offices, etc.
Material: Carbon &amp; Metal
Size: 32.4*10*6.4mm
Package list:
2 x Carbon brush 
Note: 
1.Please allow 0.1-2cm error due to manual measurement.
2.The color may have different as the difference display, pls understand.</t>
  </si>
  <si>
    <t>https://www.aliexpress.com/item/1005002597877217.html</t>
  </si>
  <si>
    <r>
      <rPr>
        <sz val="10"/>
        <color theme="1"/>
        <rFont val="微软雅黑"/>
        <charset val="134"/>
      </rPr>
      <t>1</t>
    </r>
    <r>
      <rPr>
        <sz val="10"/>
        <color theme="1"/>
        <rFont val="微软雅黑"/>
        <charset val="134"/>
      </rPr>
      <t>8</t>
    </r>
  </si>
  <si>
    <t>DG65100I00</t>
  </si>
  <si>
    <r>
      <rPr>
        <sz val="10"/>
        <color theme="1"/>
        <rFont val="微软雅黑"/>
        <charset val="134"/>
      </rPr>
      <t>平车上衣领压脚P778</t>
    </r>
    <r>
      <rPr>
        <sz val="10"/>
        <color theme="1"/>
        <rFont val="微软雅黑"/>
        <charset val="134"/>
      </rPr>
      <t xml:space="preserve"> 1个</t>
    </r>
  </si>
  <si>
    <t>https://detail.1688.com/offer/706641613096.html</t>
  </si>
  <si>
    <t>33*32*11mm</t>
  </si>
  <si>
    <t>Features:
100% Brand New.
Application: industrial flat car / computer flat car universal
Compatibility
This high quality Upper Collar Presser Foot replacement is exactly compatible with Many High Shank Industrial Single Needle Sewing Machines, including (many not listed):
ARTISAN: 196R 5550N 8500N ZJ-100
BROTHER: DB2-B705 DB2-B707 DB2-B715 DB2-B716 DB2-B735 DB2-B737 DB2-B738 DB2-B745 DB2-B755 DB2-B757 DB2-B758 DB2-B767 DB2-B781 PQ1300 PQ1500  S-7100A S-7200C S-7220C S-7250A S-7300A
COLUMBIA: N430
CONSEW: 30 98 99 102 103 105 210 217 218 219 220 290 310 2230 7360R-1
CUTLINE: C220
CUTSEW: 777 787
FEIYUE: FY8500 FY8700
GEMSY: 8700
JUKI: DDL-127 DDL-227 DDL-500 DDL-501 DDL-552 DDL-553 DDL-555 DDL-5550 DDL-5600 DDL-8300 DDL-8500 DDL-8700 DDL-9000 ,TL-15, TL-18QVP, TL-2000Qi, TL-2010Q, TL-98E, TL-98P, TL-98Q, TL-98QE
MITSUBISHI: DB-120 DB-121 DB-122 DB-126 DB-130 DB-170 DB-189 DB-199 LS2-130 LS2-150 LS2-180 LS2-190 LS2-1130
NECCHI: SUPERNOVA JULIA
RELIABLE: MSK-8800 MSK-8550M MSK-8870M
REX: RX8500
RICCAR: RD-102
SINGER: 20U 31-15 44 95 96 120U 121C 121D 188K 191D 195K 196K 241 251 281 366K 400W 402W 451K 491D 591D 600W 660A 691D 770D 771D 1191D 1591D 2191 2491D
SUNSEW: GC1130 GC5550 GC6180 GC8500 GC-B735 GC-C111
SUNSTAR: KM-123A KM-123B KM-137A KM-137B KM-146BL KM-250
TACSEW: 5550 T8700
TAIKO: TK-505 TK-510
TOYOTA: AD156 AD157 AD338 D146 D147 D347 D348 D1422-42 D2432
TYPICAL: GC6-1-D3E2 GC6150B GC6150H GC6150M GC6160D3 GC6195M
UNICORN: LS2-H520 LS2-H530 LS2-H5100 LS2-H5200 LS2-H5300
YAMATA: FY8500 FY8700
ZOJE: ZJ15-1 ZJ80-1 ZJ90-1 ZJ999-1 ZJ999-5 ZJ5580 ZJ5580-D3 ZJ8500-D3 ZJ8500N
Material: steel
Size: about 33*32*11mm
Package list:
1 x Collar Presser Foot
Note: 
1.Please allow 0.1-2cm error due to manual measurement.
2.The color may have different as the difference display, pls understand.</t>
  </si>
  <si>
    <t>https://www.aliexpress.com/item/1005005820359082.html
https://www.ebay.com/itm/155687328109</t>
  </si>
  <si>
    <t>19</t>
  </si>
  <si>
    <t>DG65100J00</t>
  </si>
  <si>
    <t>5.5*6*12mm 250W碳刷5对（10个）</t>
  </si>
  <si>
    <t>https://detail.1688.com/offer/736864090616.html</t>
  </si>
  <si>
    <t>5.5*6*12mm</t>
  </si>
  <si>
    <t>Features:
100% Brand New.
Fits for many kinds of home sewing machines:  Singer, New Home, Elna, Kenmore, etc.
Material: Carbon &amp; Metal
Size: about 5.5*6*12mm
Package list:
10 x Carbon brush 
Note: 
1.Please allow 0.1-2cm error due to manual measurement.
2.The color may have different as the difference display, pls understand.</t>
  </si>
  <si>
    <t>https://www.aliexpress.com/item/1005003741183867.html
https://www.ebay.com/itm/165963858903</t>
  </si>
  <si>
    <r>
      <rPr>
        <sz val="10"/>
        <color theme="1"/>
        <rFont val="微软雅黑"/>
        <charset val="134"/>
      </rPr>
      <t>2</t>
    </r>
    <r>
      <rPr>
        <sz val="10"/>
        <color theme="1"/>
        <rFont val="微软雅黑"/>
        <charset val="134"/>
      </rPr>
      <t>0</t>
    </r>
  </si>
  <si>
    <t>DG65100K00</t>
  </si>
  <si>
    <t>GB107定位 1个</t>
  </si>
  <si>
    <t>https://detail.1688.com/offer/678331836279.html</t>
  </si>
  <si>
    <t>71*31mm</t>
  </si>
  <si>
    <t>Features:
100% Brand New.
Fits for SINGER 457
Material: Metal
Size: about 71*31mm
Package list:
1 x SEWING GAUGE 
Note: 
1.Please allow 0.1-2cm error due to manual measurement.
2.The color may have different as the difference display, pls understand.</t>
  </si>
  <si>
    <t>https://www.aliexpress.com/item/32605857111.html</t>
  </si>
  <si>
    <t>21</t>
  </si>
  <si>
    <t>DG65100L00</t>
  </si>
  <si>
    <t>新款落坑暗线止口定规 1个（2个螺丝）</t>
  </si>
  <si>
    <t>https://detail.1688.com/offer/692560833552.html</t>
  </si>
  <si>
    <t>100*42mm</t>
  </si>
  <si>
    <t>Features:
100% Brand New.
Very convenient for beginner.
Suitable for most sewing machine.
Material: steel
Size: about 100*42mm
Package list:
1 x Seam Guider 
Note: 
1.Please allow 0.1-2cm error due to manual measurement.
2.The color may have different as the difference display, pls understand.</t>
  </si>
  <si>
    <t>https://www.aliexpress.com/item/1005005758061814.html
https://www.aliexpress.com/item/1005005734097106.html</t>
  </si>
  <si>
    <t>22</t>
  </si>
  <si>
    <t>DG65100M00</t>
  </si>
  <si>
    <r>
      <rPr>
        <sz val="10"/>
        <color theme="1"/>
        <rFont val="微软雅黑"/>
        <charset val="134"/>
      </rPr>
      <t xml:space="preserve">电脑平车双挡边飞机定规 </t>
    </r>
    <r>
      <rPr>
        <sz val="10"/>
        <color theme="1"/>
        <rFont val="微软雅黑"/>
        <charset val="134"/>
      </rPr>
      <t>1个</t>
    </r>
  </si>
  <si>
    <t>https://detail.1688.com/offer/692827718477.html</t>
  </si>
  <si>
    <t>Features:
100% Brand New.
Double guide stitch ruler.
This new design stitch ruler have guide on both left and right side.
You can use the left or right guide separately,you can also use them together while sewing.
This listing is for 1pcs double guide stitch ruler.
A great helper for beginner in sewing a straight line or circle line track.
Material: Metal
Size: about 12.5*6.5cm/4.92*2.56in
Package list:
1 x Seam Edge Guidance Gauge
Note: 
1.Please allow 0.1-2cm error due to manual measurement.
2.The color may have different as the difference display, pls understand.</t>
  </si>
  <si>
    <t>https://www.aliexpress.com/item/1005006084346568.html
https://www.aliexpress.com/item/1005006036117186.html
https://www.ebay.com/itm/381308242650</t>
  </si>
  <si>
    <t>23-1</t>
  </si>
  <si>
    <t>SZ070030114107RK-M2（SZ070030114107RK
+SZ070030111748RK-1）</t>
  </si>
  <si>
    <t>MG1定规 1个+缝纫机磁铁定规小号 1个</t>
  </si>
  <si>
    <t>44*18mm</t>
  </si>
  <si>
    <t>Features:
100% Brand New.
Sewing machine accessories: these sewing machine seam gauges can make your stitches well, even along straight edges, a practical helper in sewing a straight line or circle line, and help organize the fabric for straighter, more exact, uniform seam lines.
Wide range of applications: sewing magnetic guide are suitable for most kinds of industrial sewing machine, clothing industry and domestic sewing work, etc., which can meet your multiple needs.
Durable to use: the material of the magnetic seam guide is magnet and metal, the powerful built-in magnet permits ready mounting and dismounting, more powerful magnets, fixed more firmly, reliable guide for setting seam allowances and sewing straight lines, durable to serve you for long time. 
Material: Metal
Color: Silver
Size: about 44*18mm, 52*22mm
Package list:
2pcs/set x Magnetic Seam Guide 
Note: 
1.Please allow 0.1-2cm error due to manual measurement.
2.The color may have different as the difference display, pls understand.</t>
  </si>
  <si>
    <t>https://www.aliexpress.us/item/3256805206379922.html
https://www.amazon.com/Magnetic-Sewing-Machine-Accessories-Magnets/dp/B09T6BK786/</t>
  </si>
  <si>
    <r>
      <rPr>
        <sz val="10"/>
        <color theme="1"/>
        <rFont val="微软雅黑"/>
        <charset val="134"/>
      </rPr>
      <t>2</t>
    </r>
    <r>
      <rPr>
        <sz val="10"/>
        <color theme="1"/>
        <rFont val="微软雅黑"/>
        <charset val="134"/>
      </rPr>
      <t>3-2</t>
    </r>
  </si>
  <si>
    <t>SZ070030114107RK-M4（2个SZ070030114107RK
+2个SZ070030111748RK-1）</t>
  </si>
  <si>
    <t>MG1定规 2个+缝纫机磁铁定规小号 2个</t>
  </si>
  <si>
    <t>Features:
100% Brand New.
Sewing machine accessories: these sewing machine seam gauges can make your stitches well, even along straight edges, a practical helper in sewing a straight line or circle line, and help organize the fabric for straighter, more exact, uniform seam lines.
Wide range of applications: sewing magnetic guide are suitable for most kinds of industrial sewing machine, clothing industry and domestic sewing work, etc., which can meet your multiple needs.
Durable to use: the material of the magnetic seam guide is magnet and metal, the powerful built-in magnet permits ready mounting and dismounting, more powerful magnets, fixed more firmly, reliable guide for setting seam allowances and sewing straight lines, durable to serve you for long time. 
Material: Metal
Color: Silver
Size: about 44*18mm, 52*22mm
Package list:
4pcs/set x Magnetic Seam Guide 
Note: 
1.Please allow 0.1-2cm error due to manual measurement.
2.The color may have different as the difference display, pls understand.</t>
  </si>
  <si>
    <t>https://www.aliexpress.us/item/3256805206379922.html</t>
  </si>
  <si>
    <t>24-1</t>
  </si>
  <si>
    <t>DG65100N01</t>
  </si>
  <si>
    <t>8700手轮</t>
  </si>
  <si>
    <t>https://detail.1688.com/offer/739664084638.html</t>
  </si>
  <si>
    <r>
      <rPr>
        <sz val="10"/>
        <color theme="1"/>
        <rFont val="微软雅黑"/>
        <charset val="134"/>
      </rPr>
      <t>大圈直径：95MM
小圈直径：80MM
厚</t>
    </r>
    <r>
      <rPr>
        <sz val="10"/>
        <color theme="1"/>
        <rFont val="微软雅黑"/>
        <charset val="134"/>
      </rPr>
      <t>48mm</t>
    </r>
  </si>
  <si>
    <t>https://www.aliexpress.us/item/2251832781728718.html</t>
  </si>
  <si>
    <r>
      <rPr>
        <sz val="10"/>
        <color theme="1"/>
        <rFont val="微软雅黑"/>
        <charset val="134"/>
      </rPr>
      <t>2</t>
    </r>
    <r>
      <rPr>
        <sz val="10"/>
        <color theme="1"/>
        <rFont val="微软雅黑"/>
        <charset val="134"/>
      </rPr>
      <t>4-2</t>
    </r>
  </si>
  <si>
    <t>DG65100N02</t>
  </si>
  <si>
    <t>8700皮带罩</t>
  </si>
  <si>
    <t>Features:
100% Brand New.
FOR JUKI DDL8500/8700 SEWING MACHINE
Fit for JUKI sewing machine models:
DDL-5530N SERIES, DDL-5550N SERIES, DLN-5410 SERIES, DDL-8300, DDL-8500, DDL-8500-7, DDL-8700, DU-1181N. 
Material: Metal plastic
Color: Grey
Size: wheel diameter about 95mm and 80mm
Package list:
1 x Hand Wheel
or 
1 x Belt Cover
Note: 
1.Please allow 0.1-2cm error due to manual measurement.
2.The color may have different as the difference display, pls understand.</t>
  </si>
  <si>
    <t>https://www.aliexpress.us/item/2252799818410370.html
https://www.aliexpress.us/item/2252799818540952.html</t>
  </si>
  <si>
    <t>以下暂不做</t>
  </si>
  <si>
    <t>绣花机线架线盘 小</t>
  </si>
  <si>
    <t>凯马</t>
  </si>
  <si>
    <t>https://detail.1688.com/offer/739450700613.html</t>
  </si>
  <si>
    <t>https://www.aliexpress.com/item/1005006141813828.html</t>
  </si>
  <si>
    <t>绣花机线架线盘 中</t>
  </si>
  <si>
    <t>绣花机线架线盘 大</t>
  </si>
  <si>
    <t>TA10943209S</t>
  </si>
  <si>
    <t>https://detail.1688.com/offer/724902570158.html</t>
  </si>
  <si>
    <t>https://www.aliexpress.com/item/1005001616904861.html</t>
  </si>
  <si>
    <t>V610443210胜家插线钉</t>
  </si>
  <si>
    <t>https://www.aliexpress.com/item/1005004691838735.html</t>
  </si>
  <si>
    <t>一套</t>
  </si>
  <si>
    <t>Features:
100% Brand New.
Ultrasonic Solar Animal Repellent (repels snakes, birds, deers, raccoon, mice away with the ultrasonic sound in a safe and humane way. No messy chemicals or pesticides, no traps, no dead animals body.
The ultrasonic wave is activated when an animal or a bird goes inside the PIR sensor range, then, the ultrasonic sound wave will make the animal feel uncomfortable and the animals will go away from your garden.
Environment –friendly. Solar energy can charge the built-in batteries. No need charging or connect any electric socket. It saves your money.
WATERPROOF: The Animal Repellent is made of anti-UV and waterproof material, it is suitable for all weather conditions.
Attention: 
The devices is activated by motion and combine with ultras sonic sound, flashes light and sound to chase unwelcome small animal out of your place. if the animal just stay a place and no move, this device would be not activated and no apperant result. so please found out the route that cats, dogs, mice, rats, squirrels would be move or appear, then plug or install this device and will be works great on deterring them. second, please switch on this device then emit sound and flashes light. if not, you have better place it in sun place for a day or email us.
Specification:
Power Supply: 3 AA Ni-MH Rechargeable Batteries
Power Consumption: standby 10 mAh, working 15 mAh
Ultrasonic Frequency: 25-61KHZ
Coverage Area: 30 feet to 2425 square feet
Material: ABS
Application: outdoor, courtyard
Package Included:
1x Ultrasonic Pest Repeller
Note: 
1.Please allow 0.1-2cm error due to manual measurement.
2.The color may have different as the difference display, pls understand.</t>
  </si>
  <si>
    <t>英国半追踪</t>
  </si>
  <si>
    <t>1.尺寸和重量限制</t>
  </si>
  <si>
    <t>普通包装：</t>
  </si>
  <si>
    <t>包裹的三边尺寸不超过：长 45cm * 宽 35cm * 高 16cm</t>
  </si>
  <si>
    <t>圆柱体：</t>
  </si>
  <si>
    <t>长+2 倍直径＜104cm,且,</t>
  </si>
  <si>
    <t>长度&lt;90cm</t>
  </si>
  <si>
    <t>最大重量：</t>
  </si>
  <si>
    <t>2KG（计费重量至每克）</t>
  </si>
  <si>
    <t>关于轻抛：</t>
  </si>
  <si>
    <r>
      <rPr>
        <sz val="8.9"/>
        <color rgb="FF000000"/>
        <rFont val="Symbol"/>
        <charset val="2"/>
      </rPr>
      <t xml:space="preserve">• </t>
    </r>
    <r>
      <rPr>
        <sz val="8.9"/>
        <color rgb="FF000000"/>
        <rFont val="微软雅黑"/>
        <charset val="134"/>
      </rPr>
      <t>体积重计算公式 = 长（cm）*宽（cm）*高（cm）/6000。</t>
    </r>
  </si>
  <si>
    <r>
      <rPr>
        <sz val="8.9"/>
        <color rgb="FF000000"/>
        <rFont val="Symbol"/>
        <charset val="2"/>
      </rPr>
      <t xml:space="preserve">• </t>
    </r>
    <r>
      <rPr>
        <sz val="8.9"/>
        <color rgb="FF000000"/>
        <rFont val="微软雅黑"/>
        <charset val="134"/>
      </rPr>
      <t>轻抛比计算公式 =体积重量除以实际重量得到的数值</t>
    </r>
  </si>
  <si>
    <r>
      <rPr>
        <sz val="8.9"/>
        <color rgb="FF000000"/>
        <rFont val="Symbol"/>
        <charset val="2"/>
      </rPr>
      <t xml:space="preserve">• </t>
    </r>
    <r>
      <rPr>
        <b/>
        <sz val="8.9"/>
        <color rgb="FF000000"/>
        <rFont val="微软雅黑"/>
        <charset val="134"/>
      </rPr>
      <t>我们将会抽查包裹的轻抛比，如果发现寄运包裹的轻抛比较大（大于 1.5），我们将联系客户协商调整</t>
    </r>
  </si>
  <si>
    <t>整体货物的计算规则；</t>
  </si>
  <si>
    <t>2.禁限运品</t>
  </si>
  <si>
    <t>以下为常见禁限运品的基本描述：</t>
  </si>
  <si>
    <t>不接受——包含但不限于：危险品、磁性物品、带电磁的需要提供 MSDS；粉末，所有的纯电池产品，仿牌；</t>
  </si>
  <si>
    <t>部分接受——膏状和液体化妆品，可以少量接受，但属于危险品类的如香水不接受；内置电池类，电池的构成不允</t>
  </si>
  <si>
    <t>许超过 4 个电芯，不允许超过 1 万毫安</t>
  </si>
  <si>
    <t>液体发运条件</t>
  </si>
  <si>
    <t>发运条件：</t>
  </si>
  <si>
    <t>需在发货前提供与产品完全相符的MSDS文件及产品资料；</t>
  </si>
  <si>
    <t>需经航司确认后方可发运；</t>
  </si>
  <si>
    <t>单支产品不能超过100ml，单个包裹不超过4支；</t>
  </si>
  <si>
    <t>单日不能超过10个此类包裹，超过数量的将安排分批发运；</t>
  </si>
  <si>
    <t>包装不能有渗漏；</t>
  </si>
  <si>
    <t>可发运举例：</t>
  </si>
  <si>
    <t>防晒霜、润肤露、唇彩、眼霜；</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</si>
</sst>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 "/>
  </numFmts>
  <fonts count="40">
    <font>
      <sz val="11"/>
      <color theme="1"/>
      <name val="宋体"/>
      <charset val="134"/>
      <scheme val="minor"/>
    </font>
    <font>
      <b/>
      <sz val="11"/>
      <color theme="1"/>
      <name val="宋体"/>
      <charset val="134"/>
      <scheme val="minor"/>
    </font>
    <font>
      <b/>
      <sz val="8.9"/>
      <color rgb="FF000000"/>
      <name val="微软雅黑"/>
      <charset val="134"/>
    </font>
    <font>
      <sz val="8.9"/>
      <color rgb="FF000000"/>
      <name val="微软雅黑"/>
      <charset val="134"/>
    </font>
    <font>
      <sz val="8.9"/>
      <color rgb="FF000000"/>
      <name val="Symbol"/>
      <charset val="2"/>
    </font>
    <font>
      <b/>
      <sz val="10"/>
      <color rgb="FF000000"/>
      <name val="宋体"/>
      <charset val="134"/>
    </font>
    <font>
      <sz val="10"/>
      <color rgb="FF000000"/>
      <name val="微软雅黑"/>
      <charset val="134"/>
    </font>
    <font>
      <sz val="10"/>
      <name val="微软雅黑"/>
      <charset val="134"/>
    </font>
    <font>
      <b/>
      <sz val="10"/>
      <color indexed="8"/>
      <name val="微软雅黑"/>
      <charset val="134"/>
    </font>
    <font>
      <sz val="10"/>
      <color theme="1"/>
      <name val="微软雅黑"/>
      <charset val="134"/>
    </font>
    <font>
      <b/>
      <sz val="10"/>
      <color theme="1"/>
      <name val="微软雅黑"/>
      <charset val="134"/>
    </font>
    <font>
      <sz val="10"/>
      <color theme="0"/>
      <name val="微软雅黑"/>
      <charset val="134"/>
    </font>
    <font>
      <b/>
      <sz val="10"/>
      <color theme="0"/>
      <name val="微软雅黑"/>
      <charset val="134"/>
    </font>
    <font>
      <sz val="10"/>
      <name val="宋体"/>
      <charset val="134"/>
    </font>
    <font>
      <sz val="10"/>
      <color indexed="8"/>
      <name val="微软雅黑"/>
      <charset val="134"/>
    </font>
    <font>
      <b/>
      <sz val="10"/>
      <color rgb="FF000000"/>
      <name val="微软雅黑"/>
      <charset val="134"/>
    </font>
    <font>
      <b/>
      <sz val="8"/>
      <color indexed="8"/>
      <name val="微软雅黑"/>
      <charset val="134"/>
    </font>
    <font>
      <sz val="8"/>
      <color indexed="8"/>
      <name val="微软雅黑"/>
      <charset val="134"/>
    </font>
    <font>
      <sz val="8"/>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0"/>
      <name val="微软雅黑"/>
      <charset val="134"/>
    </font>
  </fonts>
  <fills count="36">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5" tint="0.399884029663991"/>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8" borderId="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6" fillId="0" borderId="0" applyNumberFormat="0" applyFill="0" applyBorder="0" applyAlignment="0" applyProtection="0">
      <alignment vertical="center"/>
    </xf>
    <xf numFmtId="0" fontId="27" fillId="9" borderId="7" applyNumberFormat="0" applyAlignment="0" applyProtection="0">
      <alignment vertical="center"/>
    </xf>
    <xf numFmtId="0" fontId="28" fillId="10" borderId="8" applyNumberFormat="0" applyAlignment="0" applyProtection="0">
      <alignment vertical="center"/>
    </xf>
    <xf numFmtId="0" fontId="29" fillId="10" borderId="7" applyNumberFormat="0" applyAlignment="0" applyProtection="0">
      <alignment vertical="center"/>
    </xf>
    <xf numFmtId="0" fontId="30" fillId="11" borderId="9" applyNumberFormat="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5"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6"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7" fillId="34" borderId="0" applyNumberFormat="0" applyBorder="0" applyAlignment="0" applyProtection="0">
      <alignment vertical="center"/>
    </xf>
    <xf numFmtId="0" fontId="37" fillId="7" borderId="0" applyNumberFormat="0" applyBorder="0" applyAlignment="0" applyProtection="0">
      <alignment vertical="center"/>
    </xf>
    <xf numFmtId="0" fontId="36" fillId="35" borderId="0" applyNumberFormat="0" applyBorder="0" applyAlignment="0" applyProtection="0">
      <alignment vertical="center"/>
    </xf>
    <xf numFmtId="0" fontId="38" fillId="0" borderId="0">
      <alignment vertical="center"/>
    </xf>
  </cellStyleXfs>
  <cellXfs count="3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1" xfId="0" applyFont="1" applyBorder="1" applyAlignment="1">
      <alignment vertical="top" wrapText="1"/>
    </xf>
    <xf numFmtId="0" fontId="8" fillId="2" borderId="0" xfId="0" applyFont="1" applyFill="1" applyBorder="1" applyAlignment="1">
      <alignment vertical="center"/>
    </xf>
    <xf numFmtId="0" fontId="9" fillId="0" borderId="0" xfId="0" applyFont="1" applyFill="1" applyAlignment="1">
      <alignment horizontal="center" vertical="center" wrapText="1"/>
    </xf>
    <xf numFmtId="49" fontId="0" fillId="0" borderId="0" xfId="0" applyNumberFormat="1">
      <alignment vertical="center"/>
    </xf>
    <xf numFmtId="0" fontId="0" fillId="0" borderId="0" xfId="0" applyAlignment="1">
      <alignment horizontal="left" vertical="center"/>
    </xf>
    <xf numFmtId="0" fontId="0" fillId="0" borderId="0" xfId="0" applyAlignment="1">
      <alignment horizontal="left" vertical="top"/>
    </xf>
    <xf numFmtId="49" fontId="10" fillId="0" borderId="2"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2" fillId="3"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3" fillId="0" borderId="1" xfId="49" applyFont="1" applyBorder="1" applyAlignment="1">
      <alignmen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2" xfId="0" applyFont="1" applyFill="1" applyBorder="1" applyAlignment="1">
      <alignment horizontal="center" vertical="top" wrapText="1"/>
    </xf>
    <xf numFmtId="176" fontId="8" fillId="0" borderId="2" xfId="0" applyNumberFormat="1" applyFont="1" applyFill="1" applyBorder="1" applyAlignment="1">
      <alignment horizontal="center" vertical="top" wrapText="1"/>
    </xf>
    <xf numFmtId="177" fontId="10"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left" vertical="top" wrapText="1"/>
    </xf>
    <xf numFmtId="177" fontId="9" fillId="0" borderId="1"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14" fillId="0" borderId="2" xfId="0" applyNumberFormat="1" applyFont="1" applyFill="1" applyBorder="1" applyAlignment="1">
      <alignment horizontal="center" vertical="center" wrapText="1"/>
    </xf>
    <xf numFmtId="176" fontId="15" fillId="0" borderId="2"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177" fontId="16" fillId="0" borderId="2" xfId="0" applyNumberFormat="1" applyFont="1" applyFill="1" applyBorder="1" applyAlignment="1">
      <alignment horizontal="center" vertical="center" wrapText="1"/>
    </xf>
    <xf numFmtId="0" fontId="17" fillId="4" borderId="2" xfId="0" applyFont="1" applyFill="1" applyBorder="1" applyAlignment="1">
      <alignment horizontal="center" vertical="center" wrapText="1"/>
    </xf>
    <xf numFmtId="177" fontId="17" fillId="4" borderId="2" xfId="0" applyNumberFormat="1" applyFont="1" applyFill="1" applyBorder="1" applyAlignment="1">
      <alignment horizontal="center" vertical="center" wrapText="1"/>
    </xf>
    <xf numFmtId="177" fontId="18" fillId="5" borderId="2" xfId="0" applyNumberFormat="1" applyFont="1" applyFill="1" applyBorder="1" applyAlignment="1">
      <alignment horizontal="center" vertical="center" wrapText="1"/>
    </xf>
    <xf numFmtId="10" fontId="9" fillId="0" borderId="1" xfId="0" applyNumberFormat="1" applyFont="1" applyFill="1" applyBorder="1" applyAlignment="1">
      <alignment horizontal="center" vertical="center" wrapText="1"/>
    </xf>
    <xf numFmtId="177" fontId="18" fillId="6" borderId="2" xfId="0" applyNumberFormat="1" applyFont="1" applyFill="1" applyBorder="1" applyAlignment="1">
      <alignment horizontal="center" vertical="center" wrapText="1"/>
    </xf>
    <xf numFmtId="177" fontId="18" fillId="7" borderId="2"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ont>
        <b val="1"/>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xr9:uid="{9E8C2E23-58BC-47B4-ACCB-F6773F18A9E5}">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47625</xdr:colOff>
      <xdr:row>2</xdr:row>
      <xdr:rowOff>28575</xdr:rowOff>
    </xdr:from>
    <xdr:to>
      <xdr:col>1</xdr:col>
      <xdr:colOff>1677035</xdr:colOff>
      <xdr:row>2</xdr:row>
      <xdr:rowOff>1558925</xdr:rowOff>
    </xdr:to>
    <xdr:pic>
      <xdr:nvPicPr>
        <xdr:cNvPr id="4" name="图片 3"/>
        <xdr:cNvPicPr>
          <a:picLocks noChangeAspect="1"/>
        </xdr:cNvPicPr>
      </xdr:nvPicPr>
      <xdr:blipFill>
        <a:blip r:embed="rId1"/>
        <a:stretch>
          <a:fillRect/>
        </a:stretch>
      </xdr:blipFill>
      <xdr:spPr>
        <a:xfrm>
          <a:off x="733425" y="2124075"/>
          <a:ext cx="1629410" cy="1530350"/>
        </a:xfrm>
        <a:prstGeom prst="rect">
          <a:avLst/>
        </a:prstGeom>
        <a:noFill/>
        <a:ln w="9525">
          <a:noFill/>
        </a:ln>
      </xdr:spPr>
    </xdr:pic>
    <xdr:clientData/>
  </xdr:twoCellAnchor>
  <xdr:twoCellAnchor editAs="oneCell">
    <xdr:from>
      <xdr:col>1</xdr:col>
      <xdr:colOff>47625</xdr:colOff>
      <xdr:row>5</xdr:row>
      <xdr:rowOff>28575</xdr:rowOff>
    </xdr:from>
    <xdr:to>
      <xdr:col>1</xdr:col>
      <xdr:colOff>1666875</xdr:colOff>
      <xdr:row>5</xdr:row>
      <xdr:rowOff>1682750</xdr:rowOff>
    </xdr:to>
    <xdr:pic>
      <xdr:nvPicPr>
        <xdr:cNvPr id="5" name="图片 4"/>
        <xdr:cNvPicPr>
          <a:picLocks noChangeAspect="1"/>
        </xdr:cNvPicPr>
      </xdr:nvPicPr>
      <xdr:blipFill>
        <a:blip r:embed="rId2"/>
        <a:stretch>
          <a:fillRect/>
        </a:stretch>
      </xdr:blipFill>
      <xdr:spPr>
        <a:xfrm>
          <a:off x="733425" y="7229475"/>
          <a:ext cx="1619250" cy="1654175"/>
        </a:xfrm>
        <a:prstGeom prst="rect">
          <a:avLst/>
        </a:prstGeom>
        <a:noFill/>
        <a:ln w="9525">
          <a:noFill/>
        </a:ln>
      </xdr:spPr>
    </xdr:pic>
    <xdr:clientData/>
  </xdr:twoCellAnchor>
  <xdr:twoCellAnchor editAs="oneCell">
    <xdr:from>
      <xdr:col>1</xdr:col>
      <xdr:colOff>47625</xdr:colOff>
      <xdr:row>9</xdr:row>
      <xdr:rowOff>47625</xdr:rowOff>
    </xdr:from>
    <xdr:to>
      <xdr:col>1</xdr:col>
      <xdr:colOff>1543685</xdr:colOff>
      <xdr:row>9</xdr:row>
      <xdr:rowOff>1361440</xdr:rowOff>
    </xdr:to>
    <xdr:pic>
      <xdr:nvPicPr>
        <xdr:cNvPr id="7" name="图片 6"/>
        <xdr:cNvPicPr>
          <a:picLocks noChangeAspect="1"/>
        </xdr:cNvPicPr>
      </xdr:nvPicPr>
      <xdr:blipFill>
        <a:blip r:embed="rId3"/>
        <a:stretch>
          <a:fillRect/>
        </a:stretch>
      </xdr:blipFill>
      <xdr:spPr>
        <a:xfrm>
          <a:off x="733425" y="12430125"/>
          <a:ext cx="1496060" cy="1313815"/>
        </a:xfrm>
        <a:prstGeom prst="rect">
          <a:avLst/>
        </a:prstGeom>
        <a:noFill/>
        <a:ln w="9525">
          <a:noFill/>
        </a:ln>
      </xdr:spPr>
    </xdr:pic>
    <xdr:clientData/>
  </xdr:twoCellAnchor>
  <xdr:twoCellAnchor editAs="oneCell">
    <xdr:from>
      <xdr:col>1</xdr:col>
      <xdr:colOff>85725</xdr:colOff>
      <xdr:row>13</xdr:row>
      <xdr:rowOff>28575</xdr:rowOff>
    </xdr:from>
    <xdr:to>
      <xdr:col>1</xdr:col>
      <xdr:colOff>1600835</xdr:colOff>
      <xdr:row>13</xdr:row>
      <xdr:rowOff>1602740</xdr:rowOff>
    </xdr:to>
    <xdr:pic>
      <xdr:nvPicPr>
        <xdr:cNvPr id="8" name="图片 7"/>
        <xdr:cNvPicPr>
          <a:picLocks noChangeAspect="1"/>
        </xdr:cNvPicPr>
      </xdr:nvPicPr>
      <xdr:blipFill>
        <a:blip r:embed="rId4"/>
        <a:stretch>
          <a:fillRect/>
        </a:stretch>
      </xdr:blipFill>
      <xdr:spPr>
        <a:xfrm>
          <a:off x="771525" y="16268700"/>
          <a:ext cx="1515110" cy="1574165"/>
        </a:xfrm>
        <a:prstGeom prst="rect">
          <a:avLst/>
        </a:prstGeom>
        <a:noFill/>
        <a:ln w="9525">
          <a:noFill/>
        </a:ln>
      </xdr:spPr>
    </xdr:pic>
    <xdr:clientData/>
  </xdr:twoCellAnchor>
  <xdr:twoCellAnchor editAs="oneCell">
    <xdr:from>
      <xdr:col>1</xdr:col>
      <xdr:colOff>57150</xdr:colOff>
      <xdr:row>14</xdr:row>
      <xdr:rowOff>47625</xdr:rowOff>
    </xdr:from>
    <xdr:to>
      <xdr:col>1</xdr:col>
      <xdr:colOff>1562100</xdr:colOff>
      <xdr:row>14</xdr:row>
      <xdr:rowOff>1694815</xdr:rowOff>
    </xdr:to>
    <xdr:pic>
      <xdr:nvPicPr>
        <xdr:cNvPr id="9" name="图片 8"/>
        <xdr:cNvPicPr>
          <a:picLocks noChangeAspect="1"/>
        </xdr:cNvPicPr>
      </xdr:nvPicPr>
      <xdr:blipFill>
        <a:blip r:embed="rId5"/>
        <a:stretch>
          <a:fillRect/>
        </a:stretch>
      </xdr:blipFill>
      <xdr:spPr>
        <a:xfrm>
          <a:off x="742950" y="18002250"/>
          <a:ext cx="1504950" cy="1647190"/>
        </a:xfrm>
        <a:prstGeom prst="rect">
          <a:avLst/>
        </a:prstGeom>
        <a:noFill/>
        <a:ln w="9525">
          <a:noFill/>
        </a:ln>
      </xdr:spPr>
    </xdr:pic>
    <xdr:clientData/>
  </xdr:twoCellAnchor>
  <xdr:twoCellAnchor editAs="oneCell">
    <xdr:from>
      <xdr:col>1</xdr:col>
      <xdr:colOff>38100</xdr:colOff>
      <xdr:row>15</xdr:row>
      <xdr:rowOff>47625</xdr:rowOff>
    </xdr:from>
    <xdr:to>
      <xdr:col>1</xdr:col>
      <xdr:colOff>1657350</xdr:colOff>
      <xdr:row>15</xdr:row>
      <xdr:rowOff>1626870</xdr:rowOff>
    </xdr:to>
    <xdr:pic>
      <xdr:nvPicPr>
        <xdr:cNvPr id="10" name="图片 9"/>
        <xdr:cNvPicPr>
          <a:picLocks noChangeAspect="1"/>
        </xdr:cNvPicPr>
      </xdr:nvPicPr>
      <xdr:blipFill>
        <a:blip r:embed="rId6"/>
        <a:stretch>
          <a:fillRect/>
        </a:stretch>
      </xdr:blipFill>
      <xdr:spPr>
        <a:xfrm>
          <a:off x="723900" y="19716750"/>
          <a:ext cx="1619250" cy="1579245"/>
        </a:xfrm>
        <a:prstGeom prst="rect">
          <a:avLst/>
        </a:prstGeom>
        <a:noFill/>
        <a:ln w="9525">
          <a:noFill/>
        </a:ln>
      </xdr:spPr>
    </xdr:pic>
    <xdr:clientData/>
  </xdr:twoCellAnchor>
  <xdr:twoCellAnchor editAs="oneCell">
    <xdr:from>
      <xdr:col>1</xdr:col>
      <xdr:colOff>38100</xdr:colOff>
      <xdr:row>16</xdr:row>
      <xdr:rowOff>19050</xdr:rowOff>
    </xdr:from>
    <xdr:to>
      <xdr:col>1</xdr:col>
      <xdr:colOff>1610360</xdr:colOff>
      <xdr:row>16</xdr:row>
      <xdr:rowOff>1569085</xdr:rowOff>
    </xdr:to>
    <xdr:pic>
      <xdr:nvPicPr>
        <xdr:cNvPr id="11" name="图片 10"/>
        <xdr:cNvPicPr>
          <a:picLocks noChangeAspect="1"/>
        </xdr:cNvPicPr>
      </xdr:nvPicPr>
      <xdr:blipFill>
        <a:blip r:embed="rId7"/>
        <a:stretch>
          <a:fillRect/>
        </a:stretch>
      </xdr:blipFill>
      <xdr:spPr>
        <a:xfrm>
          <a:off x="723900" y="21402675"/>
          <a:ext cx="1572260" cy="1550035"/>
        </a:xfrm>
        <a:prstGeom prst="rect">
          <a:avLst/>
        </a:prstGeom>
        <a:noFill/>
        <a:ln w="9525">
          <a:noFill/>
        </a:ln>
      </xdr:spPr>
    </xdr:pic>
    <xdr:clientData/>
  </xdr:twoCellAnchor>
  <xdr:twoCellAnchor editAs="oneCell">
    <xdr:from>
      <xdr:col>1</xdr:col>
      <xdr:colOff>38100</xdr:colOff>
      <xdr:row>17</xdr:row>
      <xdr:rowOff>47625</xdr:rowOff>
    </xdr:from>
    <xdr:to>
      <xdr:col>1</xdr:col>
      <xdr:colOff>1571625</xdr:colOff>
      <xdr:row>17</xdr:row>
      <xdr:rowOff>1649095</xdr:rowOff>
    </xdr:to>
    <xdr:pic>
      <xdr:nvPicPr>
        <xdr:cNvPr id="13" name="图片 12"/>
        <xdr:cNvPicPr>
          <a:picLocks noChangeAspect="1"/>
        </xdr:cNvPicPr>
      </xdr:nvPicPr>
      <xdr:blipFill>
        <a:blip r:embed="rId8"/>
        <a:stretch>
          <a:fillRect/>
        </a:stretch>
      </xdr:blipFill>
      <xdr:spPr>
        <a:xfrm>
          <a:off x="723900" y="23145750"/>
          <a:ext cx="1533525" cy="1601470"/>
        </a:xfrm>
        <a:prstGeom prst="rect">
          <a:avLst/>
        </a:prstGeom>
        <a:noFill/>
        <a:ln w="9525">
          <a:noFill/>
        </a:ln>
      </xdr:spPr>
    </xdr:pic>
    <xdr:clientData/>
  </xdr:twoCellAnchor>
  <xdr:twoCellAnchor editAs="oneCell">
    <xdr:from>
      <xdr:col>1</xdr:col>
      <xdr:colOff>28575</xdr:colOff>
      <xdr:row>18</xdr:row>
      <xdr:rowOff>19050</xdr:rowOff>
    </xdr:from>
    <xdr:to>
      <xdr:col>1</xdr:col>
      <xdr:colOff>1553210</xdr:colOff>
      <xdr:row>18</xdr:row>
      <xdr:rowOff>1556385</xdr:rowOff>
    </xdr:to>
    <xdr:pic>
      <xdr:nvPicPr>
        <xdr:cNvPr id="14" name="图片 13"/>
        <xdr:cNvPicPr>
          <a:picLocks noChangeAspect="1"/>
        </xdr:cNvPicPr>
      </xdr:nvPicPr>
      <xdr:blipFill>
        <a:blip r:embed="rId9"/>
        <a:stretch>
          <a:fillRect/>
        </a:stretch>
      </xdr:blipFill>
      <xdr:spPr>
        <a:xfrm>
          <a:off x="714375" y="24831675"/>
          <a:ext cx="1524635" cy="1537335"/>
        </a:xfrm>
        <a:prstGeom prst="rect">
          <a:avLst/>
        </a:prstGeom>
        <a:noFill/>
        <a:ln w="9525">
          <a:noFill/>
        </a:ln>
      </xdr:spPr>
    </xdr:pic>
    <xdr:clientData/>
  </xdr:twoCellAnchor>
  <xdr:twoCellAnchor editAs="oneCell">
    <xdr:from>
      <xdr:col>1</xdr:col>
      <xdr:colOff>95250</xdr:colOff>
      <xdr:row>19</xdr:row>
      <xdr:rowOff>133350</xdr:rowOff>
    </xdr:from>
    <xdr:to>
      <xdr:col>1</xdr:col>
      <xdr:colOff>1629410</xdr:colOff>
      <xdr:row>19</xdr:row>
      <xdr:rowOff>1706880</xdr:rowOff>
    </xdr:to>
    <xdr:pic>
      <xdr:nvPicPr>
        <xdr:cNvPr id="15" name="图片 14"/>
        <xdr:cNvPicPr>
          <a:picLocks noChangeAspect="1"/>
        </xdr:cNvPicPr>
      </xdr:nvPicPr>
      <xdr:blipFill>
        <a:blip r:embed="rId10"/>
        <a:stretch>
          <a:fillRect/>
        </a:stretch>
      </xdr:blipFill>
      <xdr:spPr>
        <a:xfrm>
          <a:off x="781050" y="26660475"/>
          <a:ext cx="1534160" cy="1573530"/>
        </a:xfrm>
        <a:prstGeom prst="rect">
          <a:avLst/>
        </a:prstGeom>
        <a:noFill/>
        <a:ln w="9525">
          <a:noFill/>
        </a:ln>
      </xdr:spPr>
    </xdr:pic>
    <xdr:clientData/>
  </xdr:twoCellAnchor>
  <xdr:twoCellAnchor editAs="oneCell">
    <xdr:from>
      <xdr:col>1</xdr:col>
      <xdr:colOff>19050</xdr:colOff>
      <xdr:row>20</xdr:row>
      <xdr:rowOff>85725</xdr:rowOff>
    </xdr:from>
    <xdr:to>
      <xdr:col>1</xdr:col>
      <xdr:colOff>1619250</xdr:colOff>
      <xdr:row>20</xdr:row>
      <xdr:rowOff>1581150</xdr:rowOff>
    </xdr:to>
    <xdr:pic>
      <xdr:nvPicPr>
        <xdr:cNvPr id="16" name="图片 15"/>
        <xdr:cNvPicPr>
          <a:picLocks noChangeAspect="1"/>
        </xdr:cNvPicPr>
      </xdr:nvPicPr>
      <xdr:blipFill>
        <a:blip r:embed="rId11"/>
        <a:stretch>
          <a:fillRect/>
        </a:stretch>
      </xdr:blipFill>
      <xdr:spPr>
        <a:xfrm>
          <a:off x="704850" y="28327350"/>
          <a:ext cx="1600200" cy="1495425"/>
        </a:xfrm>
        <a:prstGeom prst="rect">
          <a:avLst/>
        </a:prstGeom>
        <a:noFill/>
        <a:ln w="9525">
          <a:noFill/>
        </a:ln>
      </xdr:spPr>
    </xdr:pic>
    <xdr:clientData/>
  </xdr:twoCellAnchor>
  <xdr:twoCellAnchor editAs="oneCell">
    <xdr:from>
      <xdr:col>1</xdr:col>
      <xdr:colOff>104775</xdr:colOff>
      <xdr:row>28</xdr:row>
      <xdr:rowOff>9525</xdr:rowOff>
    </xdr:from>
    <xdr:to>
      <xdr:col>1</xdr:col>
      <xdr:colOff>1676400</xdr:colOff>
      <xdr:row>28</xdr:row>
      <xdr:rowOff>1659255</xdr:rowOff>
    </xdr:to>
    <xdr:pic>
      <xdr:nvPicPr>
        <xdr:cNvPr id="17" name="图片 16"/>
        <xdr:cNvPicPr>
          <a:picLocks noChangeAspect="1"/>
        </xdr:cNvPicPr>
      </xdr:nvPicPr>
      <xdr:blipFill>
        <a:blip r:embed="rId12"/>
        <a:stretch>
          <a:fillRect/>
        </a:stretch>
      </xdr:blipFill>
      <xdr:spPr>
        <a:xfrm>
          <a:off x="790575" y="34499550"/>
          <a:ext cx="1571625" cy="1649730"/>
        </a:xfrm>
        <a:prstGeom prst="rect">
          <a:avLst/>
        </a:prstGeom>
        <a:noFill/>
        <a:ln w="9525">
          <a:noFill/>
        </a:ln>
      </xdr:spPr>
    </xdr:pic>
    <xdr:clientData/>
  </xdr:twoCellAnchor>
  <xdr:twoCellAnchor editAs="oneCell">
    <xdr:from>
      <xdr:col>1</xdr:col>
      <xdr:colOff>47625</xdr:colOff>
      <xdr:row>34</xdr:row>
      <xdr:rowOff>44450</xdr:rowOff>
    </xdr:from>
    <xdr:to>
      <xdr:col>1</xdr:col>
      <xdr:colOff>1647825</xdr:colOff>
      <xdr:row>34</xdr:row>
      <xdr:rowOff>1609725</xdr:rowOff>
    </xdr:to>
    <xdr:pic>
      <xdr:nvPicPr>
        <xdr:cNvPr id="18" name="图片 17"/>
        <xdr:cNvPicPr>
          <a:picLocks noChangeAspect="1"/>
        </xdr:cNvPicPr>
      </xdr:nvPicPr>
      <xdr:blipFill>
        <a:blip r:embed="rId13"/>
        <a:stretch>
          <a:fillRect/>
        </a:stretch>
      </xdr:blipFill>
      <xdr:spPr>
        <a:xfrm>
          <a:off x="733425" y="39011225"/>
          <a:ext cx="1600200" cy="1565275"/>
        </a:xfrm>
        <a:prstGeom prst="rect">
          <a:avLst/>
        </a:prstGeom>
        <a:noFill/>
        <a:ln w="9525">
          <a:noFill/>
        </a:ln>
      </xdr:spPr>
    </xdr:pic>
    <xdr:clientData/>
  </xdr:twoCellAnchor>
  <xdr:twoCellAnchor editAs="oneCell">
    <xdr:from>
      <xdr:col>1</xdr:col>
      <xdr:colOff>66675</xdr:colOff>
      <xdr:row>35</xdr:row>
      <xdr:rowOff>57150</xdr:rowOff>
    </xdr:from>
    <xdr:to>
      <xdr:col>1</xdr:col>
      <xdr:colOff>1619250</xdr:colOff>
      <xdr:row>35</xdr:row>
      <xdr:rowOff>1626235</xdr:rowOff>
    </xdr:to>
    <xdr:pic>
      <xdr:nvPicPr>
        <xdr:cNvPr id="20" name="图片 19"/>
        <xdr:cNvPicPr>
          <a:picLocks noChangeAspect="1"/>
        </xdr:cNvPicPr>
      </xdr:nvPicPr>
      <xdr:blipFill>
        <a:blip r:embed="rId14"/>
        <a:stretch>
          <a:fillRect/>
        </a:stretch>
      </xdr:blipFill>
      <xdr:spPr>
        <a:xfrm>
          <a:off x="752475" y="40738425"/>
          <a:ext cx="1552575" cy="1569085"/>
        </a:xfrm>
        <a:prstGeom prst="rect">
          <a:avLst/>
        </a:prstGeom>
        <a:noFill/>
        <a:ln w="9525">
          <a:noFill/>
        </a:ln>
      </xdr:spPr>
    </xdr:pic>
    <xdr:clientData/>
  </xdr:twoCellAnchor>
  <xdr:twoCellAnchor editAs="oneCell">
    <xdr:from>
      <xdr:col>1</xdr:col>
      <xdr:colOff>85725</xdr:colOff>
      <xdr:row>36</xdr:row>
      <xdr:rowOff>66675</xdr:rowOff>
    </xdr:from>
    <xdr:to>
      <xdr:col>1</xdr:col>
      <xdr:colOff>1581150</xdr:colOff>
      <xdr:row>36</xdr:row>
      <xdr:rowOff>1636395</xdr:rowOff>
    </xdr:to>
    <xdr:pic>
      <xdr:nvPicPr>
        <xdr:cNvPr id="21" name="图片 20"/>
        <xdr:cNvPicPr>
          <a:picLocks noChangeAspect="1"/>
        </xdr:cNvPicPr>
      </xdr:nvPicPr>
      <xdr:blipFill>
        <a:blip r:embed="rId15"/>
        <a:stretch>
          <a:fillRect/>
        </a:stretch>
      </xdr:blipFill>
      <xdr:spPr>
        <a:xfrm>
          <a:off x="771525" y="42462450"/>
          <a:ext cx="1495425" cy="1569720"/>
        </a:xfrm>
        <a:prstGeom prst="rect">
          <a:avLst/>
        </a:prstGeom>
        <a:noFill/>
        <a:ln w="9525">
          <a:noFill/>
        </a:ln>
      </xdr:spPr>
    </xdr:pic>
    <xdr:clientData/>
  </xdr:twoCellAnchor>
  <xdr:twoCellAnchor editAs="oneCell">
    <xdr:from>
      <xdr:col>1</xdr:col>
      <xdr:colOff>95250</xdr:colOff>
      <xdr:row>37</xdr:row>
      <xdr:rowOff>114300</xdr:rowOff>
    </xdr:from>
    <xdr:to>
      <xdr:col>1</xdr:col>
      <xdr:colOff>1524000</xdr:colOff>
      <xdr:row>37</xdr:row>
      <xdr:rowOff>1438275</xdr:rowOff>
    </xdr:to>
    <xdr:pic>
      <xdr:nvPicPr>
        <xdr:cNvPr id="22" name="图片 21"/>
        <xdr:cNvPicPr>
          <a:picLocks noChangeAspect="1"/>
        </xdr:cNvPicPr>
      </xdr:nvPicPr>
      <xdr:blipFill>
        <a:blip r:embed="rId16"/>
        <a:stretch>
          <a:fillRect/>
        </a:stretch>
      </xdr:blipFill>
      <xdr:spPr>
        <a:xfrm>
          <a:off x="781050" y="44224575"/>
          <a:ext cx="1428750" cy="1323975"/>
        </a:xfrm>
        <a:prstGeom prst="rect">
          <a:avLst/>
        </a:prstGeom>
        <a:noFill/>
        <a:ln w="9525">
          <a:noFill/>
        </a:ln>
      </xdr:spPr>
    </xdr:pic>
    <xdr:clientData/>
  </xdr:twoCellAnchor>
  <xdr:twoCellAnchor editAs="oneCell">
    <xdr:from>
      <xdr:col>1</xdr:col>
      <xdr:colOff>47625</xdr:colOff>
      <xdr:row>42</xdr:row>
      <xdr:rowOff>104775</xdr:rowOff>
    </xdr:from>
    <xdr:to>
      <xdr:col>1</xdr:col>
      <xdr:colOff>1543050</xdr:colOff>
      <xdr:row>42</xdr:row>
      <xdr:rowOff>1451610</xdr:rowOff>
    </xdr:to>
    <xdr:pic>
      <xdr:nvPicPr>
        <xdr:cNvPr id="23" name="图片 22"/>
        <xdr:cNvPicPr>
          <a:picLocks noChangeAspect="1"/>
        </xdr:cNvPicPr>
      </xdr:nvPicPr>
      <xdr:blipFill>
        <a:blip r:embed="rId17"/>
        <a:stretch>
          <a:fillRect/>
        </a:stretch>
      </xdr:blipFill>
      <xdr:spPr>
        <a:xfrm>
          <a:off x="733425" y="52787550"/>
          <a:ext cx="1495425" cy="1346835"/>
        </a:xfrm>
        <a:prstGeom prst="rect">
          <a:avLst/>
        </a:prstGeom>
        <a:noFill/>
        <a:ln w="9525">
          <a:noFill/>
        </a:ln>
      </xdr:spPr>
    </xdr:pic>
    <xdr:clientData/>
  </xdr:twoCellAnchor>
  <xdr:twoCellAnchor editAs="oneCell">
    <xdr:from>
      <xdr:col>1</xdr:col>
      <xdr:colOff>133350</xdr:colOff>
      <xdr:row>44</xdr:row>
      <xdr:rowOff>114300</xdr:rowOff>
    </xdr:from>
    <xdr:to>
      <xdr:col>1</xdr:col>
      <xdr:colOff>1590675</xdr:colOff>
      <xdr:row>44</xdr:row>
      <xdr:rowOff>1634490</xdr:rowOff>
    </xdr:to>
    <xdr:pic>
      <xdr:nvPicPr>
        <xdr:cNvPr id="27" name="图片 26"/>
        <xdr:cNvPicPr>
          <a:picLocks noChangeAspect="1"/>
        </xdr:cNvPicPr>
      </xdr:nvPicPr>
      <xdr:blipFill>
        <a:blip r:embed="rId18"/>
        <a:stretch>
          <a:fillRect/>
        </a:stretch>
      </xdr:blipFill>
      <xdr:spPr>
        <a:xfrm>
          <a:off x="819150" y="56226075"/>
          <a:ext cx="1457325" cy="1520190"/>
        </a:xfrm>
        <a:prstGeom prst="rect">
          <a:avLst/>
        </a:prstGeom>
        <a:noFill/>
        <a:ln w="9525">
          <a:noFill/>
        </a:ln>
      </xdr:spPr>
    </xdr:pic>
    <xdr:clientData/>
  </xdr:twoCellAnchor>
  <xdr:twoCellAnchor editAs="oneCell">
    <xdr:from>
      <xdr:col>1</xdr:col>
      <xdr:colOff>57150</xdr:colOff>
      <xdr:row>47</xdr:row>
      <xdr:rowOff>38100</xdr:rowOff>
    </xdr:from>
    <xdr:to>
      <xdr:col>1</xdr:col>
      <xdr:colOff>1581785</xdr:colOff>
      <xdr:row>47</xdr:row>
      <xdr:rowOff>1546225</xdr:rowOff>
    </xdr:to>
    <xdr:pic>
      <xdr:nvPicPr>
        <xdr:cNvPr id="28" name="图片 27"/>
        <xdr:cNvPicPr>
          <a:picLocks noChangeAspect="1"/>
        </xdr:cNvPicPr>
      </xdr:nvPicPr>
      <xdr:blipFill>
        <a:blip r:embed="rId19"/>
        <a:stretch>
          <a:fillRect/>
        </a:stretch>
      </xdr:blipFill>
      <xdr:spPr>
        <a:xfrm>
          <a:off x="742950" y="59693175"/>
          <a:ext cx="1524635" cy="1508125"/>
        </a:xfrm>
        <a:prstGeom prst="rect">
          <a:avLst/>
        </a:prstGeom>
        <a:noFill/>
        <a:ln w="9525">
          <a:noFill/>
        </a:ln>
      </xdr:spPr>
    </xdr:pic>
    <xdr:clientData/>
  </xdr:twoCellAnchor>
  <xdr:twoCellAnchor editAs="oneCell">
    <xdr:from>
      <xdr:col>1</xdr:col>
      <xdr:colOff>28575</xdr:colOff>
      <xdr:row>48</xdr:row>
      <xdr:rowOff>66675</xdr:rowOff>
    </xdr:from>
    <xdr:to>
      <xdr:col>1</xdr:col>
      <xdr:colOff>1685925</xdr:colOff>
      <xdr:row>48</xdr:row>
      <xdr:rowOff>1493520</xdr:rowOff>
    </xdr:to>
    <xdr:pic>
      <xdr:nvPicPr>
        <xdr:cNvPr id="29" name="图片 28"/>
        <xdr:cNvPicPr>
          <a:picLocks noChangeAspect="1"/>
        </xdr:cNvPicPr>
      </xdr:nvPicPr>
      <xdr:blipFill>
        <a:blip r:embed="rId20"/>
        <a:stretch>
          <a:fillRect/>
        </a:stretch>
      </xdr:blipFill>
      <xdr:spPr>
        <a:xfrm>
          <a:off x="714375" y="61436250"/>
          <a:ext cx="1657350" cy="1426845"/>
        </a:xfrm>
        <a:prstGeom prst="rect">
          <a:avLst/>
        </a:prstGeom>
        <a:noFill/>
        <a:ln w="9525">
          <a:noFill/>
        </a:ln>
      </xdr:spPr>
    </xdr:pic>
    <xdr:clientData/>
  </xdr:twoCellAnchor>
  <xdr:twoCellAnchor editAs="oneCell">
    <xdr:from>
      <xdr:col>1</xdr:col>
      <xdr:colOff>38100</xdr:colOff>
      <xdr:row>49</xdr:row>
      <xdr:rowOff>38100</xdr:rowOff>
    </xdr:from>
    <xdr:to>
      <xdr:col>1</xdr:col>
      <xdr:colOff>1609725</xdr:colOff>
      <xdr:row>49</xdr:row>
      <xdr:rowOff>1536700</xdr:rowOff>
    </xdr:to>
    <xdr:pic>
      <xdr:nvPicPr>
        <xdr:cNvPr id="30" name="图片 29"/>
        <xdr:cNvPicPr>
          <a:picLocks noChangeAspect="1"/>
        </xdr:cNvPicPr>
      </xdr:nvPicPr>
      <xdr:blipFill>
        <a:blip r:embed="rId21"/>
        <a:stretch>
          <a:fillRect/>
        </a:stretch>
      </xdr:blipFill>
      <xdr:spPr>
        <a:xfrm>
          <a:off x="723900" y="63122175"/>
          <a:ext cx="1571625" cy="1498600"/>
        </a:xfrm>
        <a:prstGeom prst="rect">
          <a:avLst/>
        </a:prstGeom>
        <a:noFill/>
        <a:ln w="9525">
          <a:noFill/>
        </a:ln>
      </xdr:spPr>
    </xdr:pic>
    <xdr:clientData/>
  </xdr:twoCellAnchor>
  <xdr:twoCellAnchor editAs="oneCell">
    <xdr:from>
      <xdr:col>1</xdr:col>
      <xdr:colOff>38100</xdr:colOff>
      <xdr:row>1</xdr:row>
      <xdr:rowOff>9525</xdr:rowOff>
    </xdr:from>
    <xdr:to>
      <xdr:col>1</xdr:col>
      <xdr:colOff>1562100</xdr:colOff>
      <xdr:row>1</xdr:row>
      <xdr:rowOff>1623695</xdr:rowOff>
    </xdr:to>
    <xdr:pic>
      <xdr:nvPicPr>
        <xdr:cNvPr id="31" name="图片 30"/>
        <xdr:cNvPicPr>
          <a:picLocks noChangeAspect="1"/>
        </xdr:cNvPicPr>
      </xdr:nvPicPr>
      <xdr:blipFill>
        <a:blip r:embed="rId22"/>
        <a:stretch>
          <a:fillRect/>
        </a:stretch>
      </xdr:blipFill>
      <xdr:spPr>
        <a:xfrm>
          <a:off x="723900" y="390525"/>
          <a:ext cx="1524000" cy="1614170"/>
        </a:xfrm>
        <a:prstGeom prst="rect">
          <a:avLst/>
        </a:prstGeom>
      </xdr:spPr>
    </xdr:pic>
    <xdr:clientData/>
  </xdr:twoCellAnchor>
  <xdr:oneCellAnchor>
    <xdr:from>
      <xdr:col>1</xdr:col>
      <xdr:colOff>85725</xdr:colOff>
      <xdr:row>3</xdr:row>
      <xdr:rowOff>66675</xdr:rowOff>
    </xdr:from>
    <xdr:ext cx="1476375" cy="1539240"/>
    <xdr:pic>
      <xdr:nvPicPr>
        <xdr:cNvPr id="32" name="图片 31"/>
        <xdr:cNvPicPr>
          <a:picLocks noChangeAspect="1"/>
        </xdr:cNvPicPr>
      </xdr:nvPicPr>
      <xdr:blipFill>
        <a:blip r:embed="rId23"/>
        <a:stretch>
          <a:fillRect/>
        </a:stretch>
      </xdr:blipFill>
      <xdr:spPr>
        <a:xfrm>
          <a:off x="771525" y="3838575"/>
          <a:ext cx="1476375" cy="1539240"/>
        </a:xfrm>
        <a:prstGeom prst="rect">
          <a:avLst/>
        </a:prstGeom>
        <a:noFill/>
        <a:ln w="9525">
          <a:noFill/>
        </a:ln>
      </xdr:spPr>
    </xdr:pic>
    <xdr:clientData/>
  </xdr:oneCellAnchor>
  <xdr:twoCellAnchor editAs="oneCell">
    <xdr:from>
      <xdr:col>1</xdr:col>
      <xdr:colOff>19051</xdr:colOff>
      <xdr:row>4</xdr:row>
      <xdr:rowOff>28575</xdr:rowOff>
    </xdr:from>
    <xdr:to>
      <xdr:col>1</xdr:col>
      <xdr:colOff>1666875</xdr:colOff>
      <xdr:row>4</xdr:row>
      <xdr:rowOff>1661944</xdr:rowOff>
    </xdr:to>
    <xdr:pic>
      <xdr:nvPicPr>
        <xdr:cNvPr id="35" name="图片 34"/>
        <xdr:cNvPicPr>
          <a:picLocks noChangeAspect="1"/>
        </xdr:cNvPicPr>
      </xdr:nvPicPr>
      <xdr:blipFill>
        <a:blip r:embed="rId24"/>
        <a:stretch>
          <a:fillRect/>
        </a:stretch>
      </xdr:blipFill>
      <xdr:spPr>
        <a:xfrm>
          <a:off x="704850" y="5514975"/>
          <a:ext cx="1647825" cy="1633220"/>
        </a:xfrm>
        <a:prstGeom prst="rect">
          <a:avLst/>
        </a:prstGeom>
      </xdr:spPr>
    </xdr:pic>
    <xdr:clientData/>
  </xdr:twoCellAnchor>
  <xdr:twoCellAnchor editAs="oneCell">
    <xdr:from>
      <xdr:col>1</xdr:col>
      <xdr:colOff>47625</xdr:colOff>
      <xdr:row>8</xdr:row>
      <xdr:rowOff>47625</xdr:rowOff>
    </xdr:from>
    <xdr:to>
      <xdr:col>1</xdr:col>
      <xdr:colOff>1615769</xdr:colOff>
      <xdr:row>8</xdr:row>
      <xdr:rowOff>1638300</xdr:rowOff>
    </xdr:to>
    <xdr:pic>
      <xdr:nvPicPr>
        <xdr:cNvPr id="36" name="图片 35"/>
        <xdr:cNvPicPr>
          <a:picLocks noChangeAspect="1"/>
        </xdr:cNvPicPr>
      </xdr:nvPicPr>
      <xdr:blipFill>
        <a:blip r:embed="rId25"/>
        <a:stretch>
          <a:fillRect/>
        </a:stretch>
      </xdr:blipFill>
      <xdr:spPr>
        <a:xfrm>
          <a:off x="733425" y="10715625"/>
          <a:ext cx="1567815" cy="1590675"/>
        </a:xfrm>
        <a:prstGeom prst="rect">
          <a:avLst/>
        </a:prstGeom>
      </xdr:spPr>
    </xdr:pic>
    <xdr:clientData/>
  </xdr:twoCellAnchor>
  <xdr:oneCellAnchor>
    <xdr:from>
      <xdr:col>1</xdr:col>
      <xdr:colOff>47625</xdr:colOff>
      <xdr:row>38</xdr:row>
      <xdr:rowOff>38100</xdr:rowOff>
    </xdr:from>
    <xdr:ext cx="1504950" cy="1450340"/>
    <xdr:pic>
      <xdr:nvPicPr>
        <xdr:cNvPr id="37" name="图片 36"/>
        <xdr:cNvPicPr>
          <a:picLocks noChangeAspect="1"/>
        </xdr:cNvPicPr>
      </xdr:nvPicPr>
      <xdr:blipFill>
        <a:blip r:embed="rId26"/>
        <a:stretch>
          <a:fillRect/>
        </a:stretch>
      </xdr:blipFill>
      <xdr:spPr>
        <a:xfrm>
          <a:off x="733425" y="45862875"/>
          <a:ext cx="1504950" cy="1450340"/>
        </a:xfrm>
        <a:prstGeom prst="rect">
          <a:avLst/>
        </a:prstGeom>
        <a:noFill/>
        <a:ln w="9525">
          <a:noFill/>
        </a:ln>
      </xdr:spPr>
    </xdr:pic>
    <xdr:clientData/>
  </xdr:oneCellAnchor>
  <xdr:oneCellAnchor>
    <xdr:from>
      <xdr:col>1</xdr:col>
      <xdr:colOff>66675</xdr:colOff>
      <xdr:row>39</xdr:row>
      <xdr:rowOff>66675</xdr:rowOff>
    </xdr:from>
    <xdr:ext cx="1438275" cy="1416685"/>
    <xdr:pic>
      <xdr:nvPicPr>
        <xdr:cNvPr id="38" name="图片 37"/>
        <xdr:cNvPicPr>
          <a:picLocks noChangeAspect="1"/>
        </xdr:cNvPicPr>
      </xdr:nvPicPr>
      <xdr:blipFill>
        <a:blip r:embed="rId27"/>
        <a:stretch>
          <a:fillRect/>
        </a:stretch>
      </xdr:blipFill>
      <xdr:spPr>
        <a:xfrm>
          <a:off x="752475" y="47605950"/>
          <a:ext cx="1438275" cy="1416685"/>
        </a:xfrm>
        <a:prstGeom prst="rect">
          <a:avLst/>
        </a:prstGeom>
        <a:noFill/>
        <a:ln w="9525">
          <a:noFill/>
        </a:ln>
      </xdr:spPr>
    </xdr:pic>
    <xdr:clientData/>
  </xdr:oneCellAnchor>
  <xdr:oneCellAnchor>
    <xdr:from>
      <xdr:col>1</xdr:col>
      <xdr:colOff>76201</xdr:colOff>
      <xdr:row>40</xdr:row>
      <xdr:rowOff>95250</xdr:rowOff>
    </xdr:from>
    <xdr:ext cx="1409700" cy="1434761"/>
    <xdr:pic>
      <xdr:nvPicPr>
        <xdr:cNvPr id="41" name="图片 40"/>
        <xdr:cNvPicPr>
          <a:picLocks noChangeAspect="1"/>
        </xdr:cNvPicPr>
      </xdr:nvPicPr>
      <xdr:blipFill>
        <a:blip r:embed="rId28"/>
        <a:stretch>
          <a:fillRect/>
        </a:stretch>
      </xdr:blipFill>
      <xdr:spPr>
        <a:xfrm>
          <a:off x="762000" y="49349025"/>
          <a:ext cx="1409700" cy="1434465"/>
        </a:xfrm>
        <a:prstGeom prst="rect">
          <a:avLst/>
        </a:prstGeom>
      </xdr:spPr>
    </xdr:pic>
    <xdr:clientData/>
  </xdr:oneCellAnchor>
  <xdr:oneCellAnchor>
    <xdr:from>
      <xdr:col>1</xdr:col>
      <xdr:colOff>57150</xdr:colOff>
      <xdr:row>41</xdr:row>
      <xdr:rowOff>19050</xdr:rowOff>
    </xdr:from>
    <xdr:ext cx="1476375" cy="1621542"/>
    <xdr:pic>
      <xdr:nvPicPr>
        <xdr:cNvPr id="42" name="图片 41"/>
        <xdr:cNvPicPr>
          <a:picLocks noChangeAspect="1"/>
        </xdr:cNvPicPr>
      </xdr:nvPicPr>
      <xdr:blipFill>
        <a:blip r:embed="rId29"/>
        <a:stretch>
          <a:fillRect/>
        </a:stretch>
      </xdr:blipFill>
      <xdr:spPr>
        <a:xfrm>
          <a:off x="742950" y="50987325"/>
          <a:ext cx="1476375" cy="1621155"/>
        </a:xfrm>
        <a:prstGeom prst="rect">
          <a:avLst/>
        </a:prstGeom>
      </xdr:spPr>
    </xdr:pic>
    <xdr:clientData/>
  </xdr:oneCellAnchor>
  <xdr:twoCellAnchor editAs="oneCell">
    <xdr:from>
      <xdr:col>1</xdr:col>
      <xdr:colOff>47625</xdr:colOff>
      <xdr:row>43</xdr:row>
      <xdr:rowOff>38101</xdr:rowOff>
    </xdr:from>
    <xdr:to>
      <xdr:col>1</xdr:col>
      <xdr:colOff>1562100</xdr:colOff>
      <xdr:row>43</xdr:row>
      <xdr:rowOff>1636713</xdr:rowOff>
    </xdr:to>
    <xdr:pic>
      <xdr:nvPicPr>
        <xdr:cNvPr id="43" name="图片 42"/>
        <xdr:cNvPicPr>
          <a:picLocks noChangeAspect="1"/>
        </xdr:cNvPicPr>
      </xdr:nvPicPr>
      <xdr:blipFill>
        <a:blip r:embed="rId30"/>
        <a:stretch>
          <a:fillRect/>
        </a:stretch>
      </xdr:blipFill>
      <xdr:spPr>
        <a:xfrm>
          <a:off x="733425" y="54435375"/>
          <a:ext cx="1514475" cy="159829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56"/>
  <sheetViews>
    <sheetView tabSelected="1" workbookViewId="0">
      <pane ySplit="1" topLeftCell="A2" activePane="bottomLeft" state="frozen"/>
      <selection/>
      <selection pane="bottomLeft" activeCell="K44" sqref="K44"/>
    </sheetView>
  </sheetViews>
  <sheetFormatPr defaultColWidth="9" defaultRowHeight="13.5"/>
  <cols>
    <col min="1" max="1" width="9" style="10"/>
    <col min="2" max="2" width="22.5" customWidth="1"/>
    <col min="3" max="3" width="11.375" customWidth="1"/>
    <col min="4" max="4" width="19.375" style="11" customWidth="1"/>
    <col min="5" max="5" width="14" style="11" customWidth="1"/>
    <col min="7" max="7" width="9" style="11"/>
    <col min="8" max="9" width="9.25" style="11" customWidth="1"/>
    <col min="10" max="10" width="9" style="12"/>
    <col min="11" max="12" width="15.375" style="12" customWidth="1"/>
    <col min="15" max="20" width="7.125" customWidth="1"/>
    <col min="21" max="24" width="9" hidden="1" customWidth="1"/>
  </cols>
  <sheetData>
    <row r="1" s="8" customFormat="1" ht="30" customHeight="1" spans="1:46">
      <c r="A1" s="13" t="s">
        <v>0</v>
      </c>
      <c r="B1" s="14" t="s">
        <v>1</v>
      </c>
      <c r="C1" s="14" t="s">
        <v>2</v>
      </c>
      <c r="D1" s="15" t="s">
        <v>3</v>
      </c>
      <c r="E1" s="15" t="s">
        <v>4</v>
      </c>
      <c r="F1" s="15" t="s">
        <v>5</v>
      </c>
      <c r="G1" s="15" t="s">
        <v>6</v>
      </c>
      <c r="H1" s="16" t="s">
        <v>7</v>
      </c>
      <c r="I1" s="16" t="s">
        <v>8</v>
      </c>
      <c r="J1" s="21" t="s">
        <v>9</v>
      </c>
      <c r="K1" s="22" t="s">
        <v>10</v>
      </c>
      <c r="L1" s="22" t="s">
        <v>11</v>
      </c>
      <c r="M1" s="23" t="s">
        <v>12</v>
      </c>
      <c r="N1" s="24" t="s">
        <v>13</v>
      </c>
      <c r="O1" s="23" t="s">
        <v>14</v>
      </c>
      <c r="P1" s="24" t="s">
        <v>15</v>
      </c>
      <c r="Q1" s="23" t="s">
        <v>16</v>
      </c>
      <c r="R1" s="24" t="s">
        <v>17</v>
      </c>
      <c r="S1" s="23" t="s">
        <v>18</v>
      </c>
      <c r="T1" s="24" t="s">
        <v>19</v>
      </c>
      <c r="U1" s="27" t="s">
        <v>20</v>
      </c>
      <c r="V1" s="28" t="s">
        <v>21</v>
      </c>
      <c r="W1" s="28" t="s">
        <v>22</v>
      </c>
      <c r="X1" s="28" t="s">
        <v>23</v>
      </c>
      <c r="Y1" s="29" t="s">
        <v>24</v>
      </c>
      <c r="Z1" s="30" t="s">
        <v>25</v>
      </c>
      <c r="AA1" s="30" t="s">
        <v>26</v>
      </c>
      <c r="AB1" s="30" t="s">
        <v>27</v>
      </c>
      <c r="AC1" s="30" t="s">
        <v>28</v>
      </c>
      <c r="AD1" s="31" t="s">
        <v>29</v>
      </c>
      <c r="AE1" s="31" t="s">
        <v>30</v>
      </c>
      <c r="AF1" s="31" t="s">
        <v>31</v>
      </c>
      <c r="AG1" s="31" t="s">
        <v>32</v>
      </c>
      <c r="AH1" s="31" t="s">
        <v>33</v>
      </c>
      <c r="AI1" s="32" t="s">
        <v>34</v>
      </c>
      <c r="AJ1" s="33" t="s">
        <v>35</v>
      </c>
      <c r="AK1" s="32" t="s">
        <v>36</v>
      </c>
      <c r="AL1" s="34" t="s">
        <v>37</v>
      </c>
      <c r="AM1" s="34" t="s">
        <v>38</v>
      </c>
      <c r="AN1" s="34" t="s">
        <v>39</v>
      </c>
      <c r="AO1" s="36" t="s">
        <v>40</v>
      </c>
      <c r="AP1" s="36" t="s">
        <v>41</v>
      </c>
      <c r="AQ1" s="36" t="s">
        <v>42</v>
      </c>
      <c r="AR1" s="37" t="s">
        <v>43</v>
      </c>
      <c r="AS1" s="37" t="s">
        <v>44</v>
      </c>
      <c r="AT1" s="37" t="s">
        <v>45</v>
      </c>
    </row>
    <row r="2" s="9" customFormat="1" ht="135" customHeight="1" spans="1:46">
      <c r="A2" s="17">
        <v>1</v>
      </c>
      <c r="B2" s="18"/>
      <c r="C2" s="18"/>
      <c r="D2" s="19" t="s">
        <v>46</v>
      </c>
      <c r="E2" s="19" t="s">
        <v>47</v>
      </c>
      <c r="F2" s="20"/>
      <c r="G2" s="19" t="s">
        <v>48</v>
      </c>
      <c r="H2" s="19">
        <v>9.3</v>
      </c>
      <c r="I2" s="19">
        <v>2</v>
      </c>
      <c r="J2" s="25"/>
      <c r="K2" s="7" t="s">
        <v>49</v>
      </c>
      <c r="L2" s="25" t="s">
        <v>50</v>
      </c>
      <c r="M2" s="26">
        <f>(Y2-0.03)*102+(Y2-0.03)*79+9.28</f>
        <v>28.285</v>
      </c>
      <c r="N2" s="20"/>
      <c r="O2" s="26">
        <f>Y2*79</f>
        <v>10.665</v>
      </c>
      <c r="P2" s="20"/>
      <c r="Q2" s="20"/>
      <c r="R2" s="20"/>
      <c r="S2" s="20"/>
      <c r="T2" s="20"/>
      <c r="U2" s="20">
        <f>(V2*W2*X2)/5000</f>
        <v>0</v>
      </c>
      <c r="V2" s="20"/>
      <c r="W2" s="20"/>
      <c r="X2" s="20"/>
      <c r="Y2" s="20">
        <v>0.135</v>
      </c>
      <c r="Z2" s="20">
        <v>0.127</v>
      </c>
      <c r="AA2" s="20">
        <v>1</v>
      </c>
      <c r="AB2" s="20">
        <v>0.22</v>
      </c>
      <c r="AC2" s="20">
        <v>8</v>
      </c>
      <c r="AD2" s="26">
        <f>H2+M2+AB2</f>
        <v>37.805</v>
      </c>
      <c r="AE2" s="26">
        <f>H2+O2+AB2</f>
        <v>20.185</v>
      </c>
      <c r="AF2" s="26">
        <f>H2+Q2+AB2</f>
        <v>9.52</v>
      </c>
      <c r="AG2" s="26">
        <f>H2+S2+AB2</f>
        <v>9.52</v>
      </c>
      <c r="AH2" s="26">
        <f>H2+AB2+2.99*6.6+Y2*35</f>
        <v>33.979</v>
      </c>
      <c r="AI2" s="20"/>
      <c r="AJ2" s="26">
        <f>AI2*6.5*0.9-AE2</f>
        <v>-20.185</v>
      </c>
      <c r="AK2" s="35" t="e">
        <f>AJ2/(AI2*6.5)</f>
        <v>#DIV/0!</v>
      </c>
      <c r="AL2" s="20"/>
      <c r="AM2" s="26">
        <f>AL2*6.5*0.82-AD2</f>
        <v>-37.805</v>
      </c>
      <c r="AN2" s="35" t="e">
        <f>AM2/(AL2*6.5)</f>
        <v>#DIV/0!</v>
      </c>
      <c r="AO2" s="20"/>
      <c r="AP2" s="26">
        <f>AO2*8.28*0.82-AF2</f>
        <v>-9.52</v>
      </c>
      <c r="AQ2" s="35" t="e">
        <f>AP2/(AO2*8.28)</f>
        <v>#DIV/0!</v>
      </c>
      <c r="AR2" s="20"/>
      <c r="AS2" s="26">
        <f>AR2*6.5*0.82-AH2</f>
        <v>-33.979</v>
      </c>
      <c r="AT2" s="35" t="e">
        <f>AS2/(AR2*6.5)</f>
        <v>#DIV/0!</v>
      </c>
    </row>
    <row r="3" s="9" customFormat="1" ht="132" customHeight="1" spans="1:46">
      <c r="A3" s="17">
        <v>2</v>
      </c>
      <c r="B3" s="20"/>
      <c r="C3" s="20"/>
      <c r="D3" s="19" t="s">
        <v>51</v>
      </c>
      <c r="E3" s="19" t="s">
        <v>52</v>
      </c>
      <c r="F3" s="20"/>
      <c r="G3" s="19" t="s">
        <v>53</v>
      </c>
      <c r="H3" s="19">
        <v>9.3</v>
      </c>
      <c r="I3" s="19">
        <v>2</v>
      </c>
      <c r="J3" s="25"/>
      <c r="K3" s="7" t="s">
        <v>54</v>
      </c>
      <c r="L3" s="25" t="s">
        <v>55</v>
      </c>
      <c r="M3" s="26">
        <f>(Y3-0.03)*102+(Y3-0.03)*79+9.28</f>
        <v>29.371</v>
      </c>
      <c r="N3" s="20"/>
      <c r="O3" s="26">
        <f>Y3*79+25</f>
        <v>36.139</v>
      </c>
      <c r="P3" s="20"/>
      <c r="Q3" s="20"/>
      <c r="R3" s="20"/>
      <c r="S3" s="20"/>
      <c r="T3" s="20"/>
      <c r="U3" s="20">
        <f>(V3*W3*X3)/5000</f>
        <v>0</v>
      </c>
      <c r="V3" s="20"/>
      <c r="W3" s="20"/>
      <c r="X3" s="20"/>
      <c r="Y3" s="20">
        <v>0.141</v>
      </c>
      <c r="Z3" s="20">
        <v>0.133</v>
      </c>
      <c r="AA3" s="20">
        <v>1</v>
      </c>
      <c r="AB3" s="20">
        <v>0.22</v>
      </c>
      <c r="AC3" s="20">
        <v>8</v>
      </c>
      <c r="AD3" s="26">
        <f>H3+M3+AB3</f>
        <v>38.891</v>
      </c>
      <c r="AE3" s="26">
        <f>H3+O3+AB3</f>
        <v>45.659</v>
      </c>
      <c r="AF3" s="26">
        <f>H3+Q3+AB3</f>
        <v>9.52</v>
      </c>
      <c r="AG3" s="26">
        <f>H3+S3+AB3</f>
        <v>9.52</v>
      </c>
      <c r="AH3" s="26">
        <f>H3+AB3+2.99*6.6+Y3*35</f>
        <v>34.189</v>
      </c>
      <c r="AI3" s="20"/>
      <c r="AJ3" s="26">
        <f>AI3*6.5*0.9-AE3</f>
        <v>-45.659</v>
      </c>
      <c r="AK3" s="35" t="e">
        <f>AJ3/(AI3*6.5)</f>
        <v>#DIV/0!</v>
      </c>
      <c r="AL3" s="20"/>
      <c r="AM3" s="26">
        <f>AL3*6.5*0.82-AD3</f>
        <v>-38.891</v>
      </c>
      <c r="AN3" s="35" t="e">
        <f>AM3/(AL3*6.5)</f>
        <v>#DIV/0!</v>
      </c>
      <c r="AO3" s="20"/>
      <c r="AP3" s="26">
        <f>AO3*8.28*0.82-AF3</f>
        <v>-9.52</v>
      </c>
      <c r="AQ3" s="35" t="e">
        <f>AP3/(AO3*8.28)</f>
        <v>#DIV/0!</v>
      </c>
      <c r="AR3" s="20"/>
      <c r="AS3" s="26">
        <f>AR3*6.5*0.82-AH3</f>
        <v>-34.189</v>
      </c>
      <c r="AT3" s="35" t="e">
        <f>AS3/(AR3*6.5)</f>
        <v>#DIV/0!</v>
      </c>
    </row>
    <row r="4" s="9" customFormat="1" ht="135" customHeight="1" spans="1:46">
      <c r="A4" s="17">
        <v>3</v>
      </c>
      <c r="B4" s="20"/>
      <c r="C4" s="20"/>
      <c r="D4" s="19" t="s">
        <v>56</v>
      </c>
      <c r="E4" s="19" t="s">
        <v>57</v>
      </c>
      <c r="F4" s="20"/>
      <c r="G4" s="19" t="s">
        <v>58</v>
      </c>
      <c r="H4" s="19">
        <v>6.8</v>
      </c>
      <c r="I4" s="19">
        <v>2</v>
      </c>
      <c r="J4" s="25"/>
      <c r="K4" s="7" t="s">
        <v>59</v>
      </c>
      <c r="L4" s="25" t="s">
        <v>60</v>
      </c>
      <c r="M4" s="26">
        <f t="shared" ref="M4:M5" si="0">(Y4-0.03)*102+(Y4-0.03)*79+9.28</f>
        <v>24.303</v>
      </c>
      <c r="N4" s="20"/>
      <c r="O4" s="26">
        <f t="shared" ref="O4:O5" si="1">Y4*79+25</f>
        <v>33.927</v>
      </c>
      <c r="P4" s="20"/>
      <c r="Q4" s="20"/>
      <c r="R4" s="20"/>
      <c r="S4" s="20"/>
      <c r="T4" s="20"/>
      <c r="U4" s="20">
        <f t="shared" ref="U4:U5" si="2">(V4*W4*X4)/5000</f>
        <v>0</v>
      </c>
      <c r="V4" s="20"/>
      <c r="W4" s="20"/>
      <c r="X4" s="20"/>
      <c r="Y4" s="20">
        <v>0.113</v>
      </c>
      <c r="Z4" s="20">
        <v>0.105</v>
      </c>
      <c r="AA4" s="20">
        <v>1</v>
      </c>
      <c r="AB4" s="20">
        <v>0.22</v>
      </c>
      <c r="AC4" s="20">
        <v>8</v>
      </c>
      <c r="AD4" s="26">
        <f t="shared" ref="AD4:AD5" si="3">H4+M4+AB4</f>
        <v>31.323</v>
      </c>
      <c r="AE4" s="26">
        <f t="shared" ref="AE4:AE5" si="4">H4+O4+AB4</f>
        <v>40.947</v>
      </c>
      <c r="AF4" s="26">
        <f t="shared" ref="AF4:AF5" si="5">H4+Q4+AB4</f>
        <v>7.02</v>
      </c>
      <c r="AG4" s="26">
        <f t="shared" ref="AG4:AG5" si="6">H4+S4+AB4</f>
        <v>7.02</v>
      </c>
      <c r="AH4" s="26">
        <f t="shared" ref="AH4:AH5" si="7">H4+AB4+2.99*6.6+Y4*35</f>
        <v>30.709</v>
      </c>
      <c r="AI4" s="20"/>
      <c r="AJ4" s="26">
        <f t="shared" ref="AJ4:AJ5" si="8">AI4*6.5*0.9-AE4</f>
        <v>-40.947</v>
      </c>
      <c r="AK4" s="35" t="e">
        <f t="shared" ref="AK4:AK5" si="9">AJ4/(AI4*6.5)</f>
        <v>#DIV/0!</v>
      </c>
      <c r="AL4" s="20"/>
      <c r="AM4" s="26">
        <f t="shared" ref="AM4:AM5" si="10">AL4*6.5*0.82-AD4</f>
        <v>-31.323</v>
      </c>
      <c r="AN4" s="35" t="e">
        <f t="shared" ref="AN4:AN5" si="11">AM4/(AL4*6.5)</f>
        <v>#DIV/0!</v>
      </c>
      <c r="AO4" s="20"/>
      <c r="AP4" s="26">
        <f t="shared" ref="AP4:AP5" si="12">AO4*8.28*0.82-AF4</f>
        <v>-7.02</v>
      </c>
      <c r="AQ4" s="35" t="e">
        <f t="shared" ref="AQ4:AQ5" si="13">AP4/(AO4*8.28)</f>
        <v>#DIV/0!</v>
      </c>
      <c r="AR4" s="20"/>
      <c r="AS4" s="26">
        <f t="shared" ref="AS4:AS5" si="14">AR4*6.5*0.82-AH4</f>
        <v>-30.709</v>
      </c>
      <c r="AT4" s="35" t="e">
        <f t="shared" ref="AT4:AT5" si="15">AS4/(AR4*6.5)</f>
        <v>#DIV/0!</v>
      </c>
    </row>
    <row r="5" s="9" customFormat="1" ht="135" customHeight="1" spans="1:46">
      <c r="A5" s="17">
        <v>4</v>
      </c>
      <c r="B5" s="20"/>
      <c r="C5" s="20" t="s">
        <v>61</v>
      </c>
      <c r="D5" s="19" t="s">
        <v>62</v>
      </c>
      <c r="E5" s="19" t="s">
        <v>63</v>
      </c>
      <c r="F5" s="20"/>
      <c r="G5" s="19" t="s">
        <v>64</v>
      </c>
      <c r="H5" s="19">
        <v>6.5</v>
      </c>
      <c r="I5" s="19">
        <v>2</v>
      </c>
      <c r="J5" s="25"/>
      <c r="K5" s="7" t="s">
        <v>65</v>
      </c>
      <c r="L5" s="25" t="s">
        <v>66</v>
      </c>
      <c r="M5" s="26">
        <f t="shared" si="0"/>
        <v>3.85</v>
      </c>
      <c r="N5" s="20"/>
      <c r="O5" s="26">
        <f t="shared" si="1"/>
        <v>25</v>
      </c>
      <c r="P5" s="20"/>
      <c r="Q5" s="20"/>
      <c r="R5" s="20"/>
      <c r="S5" s="20"/>
      <c r="T5" s="20"/>
      <c r="U5" s="20">
        <f t="shared" si="2"/>
        <v>0</v>
      </c>
      <c r="V5" s="20"/>
      <c r="W5" s="20"/>
      <c r="X5" s="20"/>
      <c r="Y5" s="20"/>
      <c r="Z5" s="20"/>
      <c r="AA5" s="20"/>
      <c r="AB5" s="20"/>
      <c r="AC5" s="20"/>
      <c r="AD5" s="26">
        <f t="shared" si="3"/>
        <v>10.35</v>
      </c>
      <c r="AE5" s="26">
        <f t="shared" si="4"/>
        <v>31.5</v>
      </c>
      <c r="AF5" s="26">
        <f t="shared" si="5"/>
        <v>6.5</v>
      </c>
      <c r="AG5" s="26">
        <f t="shared" si="6"/>
        <v>6.5</v>
      </c>
      <c r="AH5" s="26">
        <f t="shared" si="7"/>
        <v>26.234</v>
      </c>
      <c r="AI5" s="20"/>
      <c r="AJ5" s="26">
        <f t="shared" si="8"/>
        <v>-31.5</v>
      </c>
      <c r="AK5" s="35" t="e">
        <f t="shared" si="9"/>
        <v>#DIV/0!</v>
      </c>
      <c r="AL5" s="20"/>
      <c r="AM5" s="26">
        <f t="shared" si="10"/>
        <v>-10.35</v>
      </c>
      <c r="AN5" s="35" t="e">
        <f t="shared" si="11"/>
        <v>#DIV/0!</v>
      </c>
      <c r="AO5" s="20"/>
      <c r="AP5" s="26">
        <f t="shared" si="12"/>
        <v>-6.5</v>
      </c>
      <c r="AQ5" s="35" t="e">
        <f t="shared" si="13"/>
        <v>#DIV/0!</v>
      </c>
      <c r="AR5" s="20"/>
      <c r="AS5" s="26">
        <f t="shared" si="14"/>
        <v>-26.234</v>
      </c>
      <c r="AT5" s="35" t="e">
        <f t="shared" si="15"/>
        <v>#DIV/0!</v>
      </c>
    </row>
    <row r="6" s="9" customFormat="1" ht="135" customHeight="1" spans="1:46">
      <c r="A6" s="17" t="s">
        <v>67</v>
      </c>
      <c r="B6" s="20"/>
      <c r="C6" s="20"/>
      <c r="D6" s="19" t="s">
        <v>68</v>
      </c>
      <c r="E6" s="19" t="s">
        <v>69</v>
      </c>
      <c r="F6" s="20"/>
      <c r="G6" s="19" t="s">
        <v>70</v>
      </c>
      <c r="H6" s="19">
        <v>6.8</v>
      </c>
      <c r="I6" s="19">
        <v>2</v>
      </c>
      <c r="J6" s="25"/>
      <c r="K6" s="7" t="s">
        <v>71</v>
      </c>
      <c r="L6" s="25" t="s">
        <v>72</v>
      </c>
      <c r="M6" s="26">
        <f t="shared" ref="M6:M17" si="16">(Y6-0.03)*102+(Y6-0.03)*79+9.28</f>
        <v>13.805</v>
      </c>
      <c r="N6" s="20"/>
      <c r="O6" s="26">
        <f t="shared" ref="O6:O12" si="17">Y6*79+25</f>
        <v>29.345</v>
      </c>
      <c r="P6" s="20"/>
      <c r="Q6" s="20"/>
      <c r="R6" s="20"/>
      <c r="S6" s="20"/>
      <c r="T6" s="20"/>
      <c r="U6" s="20">
        <f t="shared" ref="U6:U17" si="18">(V6*W6*X6)/5000</f>
        <v>0</v>
      </c>
      <c r="V6" s="20"/>
      <c r="W6" s="20"/>
      <c r="X6" s="20"/>
      <c r="Y6" s="20">
        <v>0.055</v>
      </c>
      <c r="Z6" s="20">
        <v>0.035</v>
      </c>
      <c r="AA6" s="20">
        <v>4</v>
      </c>
      <c r="AB6" s="20">
        <v>0.6</v>
      </c>
      <c r="AC6" s="20">
        <v>20</v>
      </c>
      <c r="AD6" s="26">
        <f t="shared" ref="AD6:AD17" si="19">H6+M6+AB6</f>
        <v>21.205</v>
      </c>
      <c r="AE6" s="26">
        <f t="shared" ref="AE6:AE17" si="20">H6+O6+AB6</f>
        <v>36.745</v>
      </c>
      <c r="AF6" s="26">
        <f t="shared" ref="AF6:AF17" si="21">H6+Q6+AB6</f>
        <v>7.4</v>
      </c>
      <c r="AG6" s="26">
        <f t="shared" ref="AG6:AG17" si="22">H6+S6+AB6</f>
        <v>7.4</v>
      </c>
      <c r="AH6" s="26">
        <f t="shared" ref="AH6:AH17" si="23">H6+AB6+2.99*6.6+Y6*35</f>
        <v>29.059</v>
      </c>
      <c r="AI6" s="20"/>
      <c r="AJ6" s="26">
        <f t="shared" ref="AJ6:AJ17" si="24">AI6*6.5*0.9-AE6</f>
        <v>-36.745</v>
      </c>
      <c r="AK6" s="35" t="e">
        <f t="shared" ref="AK6:AK17" si="25">AJ6/(AI6*6.5)</f>
        <v>#DIV/0!</v>
      </c>
      <c r="AL6" s="20"/>
      <c r="AM6" s="26">
        <f t="shared" ref="AM6:AM17" si="26">AL6*6.5*0.82-AD6</f>
        <v>-21.205</v>
      </c>
      <c r="AN6" s="35" t="e">
        <f t="shared" ref="AN6:AN17" si="27">AM6/(AL6*6.5)</f>
        <v>#DIV/0!</v>
      </c>
      <c r="AO6" s="20"/>
      <c r="AP6" s="26">
        <f t="shared" ref="AP6:AP17" si="28">AO6*8.28*0.82-AF6</f>
        <v>-7.4</v>
      </c>
      <c r="AQ6" s="35" t="e">
        <f t="shared" ref="AQ6:AQ17" si="29">AP6/(AO6*8.28)</f>
        <v>#DIV/0!</v>
      </c>
      <c r="AR6" s="20"/>
      <c r="AS6" s="26">
        <f t="shared" ref="AS6:AS17" si="30">AR6*6.5*0.82-AH6</f>
        <v>-29.059</v>
      </c>
      <c r="AT6" s="35" t="e">
        <f t="shared" ref="AT6:AT17" si="31">AS6/(AR6*6.5)</f>
        <v>#DIV/0!</v>
      </c>
    </row>
    <row r="7" s="9" customFormat="1" ht="69" customHeight="1" spans="1:46">
      <c r="A7" s="17" t="s">
        <v>73</v>
      </c>
      <c r="B7" s="18"/>
      <c r="C7" s="18"/>
      <c r="D7" s="19" t="s">
        <v>74</v>
      </c>
      <c r="E7" s="19" t="s">
        <v>75</v>
      </c>
      <c r="F7" s="20"/>
      <c r="G7" s="19" t="s">
        <v>70</v>
      </c>
      <c r="H7" s="19">
        <v>8.5</v>
      </c>
      <c r="I7" s="19">
        <v>2</v>
      </c>
      <c r="J7" s="25"/>
      <c r="K7" s="25"/>
      <c r="L7" s="25"/>
      <c r="M7" s="26">
        <f t="shared" si="16"/>
        <v>17.787</v>
      </c>
      <c r="N7" s="20"/>
      <c r="O7" s="26">
        <f t="shared" si="17"/>
        <v>31.083</v>
      </c>
      <c r="P7" s="20"/>
      <c r="Q7" s="20"/>
      <c r="R7" s="20"/>
      <c r="S7" s="20"/>
      <c r="T7" s="20"/>
      <c r="U7" s="20">
        <f t="shared" si="18"/>
        <v>0</v>
      </c>
      <c r="V7" s="20"/>
      <c r="W7" s="20"/>
      <c r="X7" s="20"/>
      <c r="Y7" s="20">
        <v>0.077</v>
      </c>
      <c r="Z7" s="20">
        <v>0.057</v>
      </c>
      <c r="AA7" s="20">
        <v>4</v>
      </c>
      <c r="AB7" s="20">
        <v>0.6</v>
      </c>
      <c r="AC7" s="20">
        <v>20</v>
      </c>
      <c r="AD7" s="26">
        <f t="shared" si="19"/>
        <v>26.887</v>
      </c>
      <c r="AE7" s="26">
        <f t="shared" si="20"/>
        <v>40.183</v>
      </c>
      <c r="AF7" s="26">
        <f t="shared" si="21"/>
        <v>9.1</v>
      </c>
      <c r="AG7" s="26">
        <f t="shared" si="22"/>
        <v>9.1</v>
      </c>
      <c r="AH7" s="26">
        <f t="shared" si="23"/>
        <v>31.529</v>
      </c>
      <c r="AI7" s="20"/>
      <c r="AJ7" s="26">
        <f t="shared" si="24"/>
        <v>-40.183</v>
      </c>
      <c r="AK7" s="35" t="e">
        <f t="shared" si="25"/>
        <v>#DIV/0!</v>
      </c>
      <c r="AL7" s="20"/>
      <c r="AM7" s="26">
        <f t="shared" si="26"/>
        <v>-26.887</v>
      </c>
      <c r="AN7" s="35" t="e">
        <f t="shared" si="27"/>
        <v>#DIV/0!</v>
      </c>
      <c r="AO7" s="20"/>
      <c r="AP7" s="26">
        <f t="shared" si="28"/>
        <v>-9.1</v>
      </c>
      <c r="AQ7" s="35" t="e">
        <f t="shared" si="29"/>
        <v>#DIV/0!</v>
      </c>
      <c r="AR7" s="20"/>
      <c r="AS7" s="26">
        <f t="shared" si="30"/>
        <v>-31.529</v>
      </c>
      <c r="AT7" s="35" t="e">
        <f t="shared" si="31"/>
        <v>#DIV/0!</v>
      </c>
    </row>
    <row r="8" s="9" customFormat="1" ht="69" customHeight="1" spans="1:46">
      <c r="A8" s="17" t="s">
        <v>76</v>
      </c>
      <c r="B8" s="18"/>
      <c r="C8" s="18"/>
      <c r="D8" s="19" t="s">
        <v>77</v>
      </c>
      <c r="E8" s="19" t="s">
        <v>78</v>
      </c>
      <c r="F8" s="20"/>
      <c r="G8" s="19" t="s">
        <v>70</v>
      </c>
      <c r="H8" s="19">
        <v>9.8</v>
      </c>
      <c r="I8" s="19">
        <v>2</v>
      </c>
      <c r="J8" s="25"/>
      <c r="K8" s="25"/>
      <c r="L8" s="25"/>
      <c r="M8" s="26">
        <f t="shared" si="16"/>
        <v>19.597</v>
      </c>
      <c r="N8" s="20"/>
      <c r="O8" s="26">
        <f>Y8*79</f>
        <v>6.873</v>
      </c>
      <c r="P8" s="20"/>
      <c r="Q8" s="20"/>
      <c r="R8" s="20"/>
      <c r="S8" s="20"/>
      <c r="T8" s="20"/>
      <c r="U8" s="20">
        <f t="shared" si="18"/>
        <v>0</v>
      </c>
      <c r="V8" s="20"/>
      <c r="W8" s="20"/>
      <c r="X8" s="20"/>
      <c r="Y8" s="20">
        <v>0.087</v>
      </c>
      <c r="Z8" s="20">
        <v>0.067</v>
      </c>
      <c r="AA8" s="20">
        <v>4</v>
      </c>
      <c r="AB8" s="20">
        <v>0.6</v>
      </c>
      <c r="AC8" s="20">
        <v>20</v>
      </c>
      <c r="AD8" s="26">
        <f t="shared" si="19"/>
        <v>29.997</v>
      </c>
      <c r="AE8" s="26">
        <f t="shared" si="20"/>
        <v>17.273</v>
      </c>
      <c r="AF8" s="26">
        <f t="shared" si="21"/>
        <v>10.4</v>
      </c>
      <c r="AG8" s="26">
        <f t="shared" si="22"/>
        <v>10.4</v>
      </c>
      <c r="AH8" s="26">
        <f t="shared" si="23"/>
        <v>33.179</v>
      </c>
      <c r="AI8" s="20"/>
      <c r="AJ8" s="26">
        <f t="shared" si="24"/>
        <v>-17.273</v>
      </c>
      <c r="AK8" s="35" t="e">
        <f t="shared" si="25"/>
        <v>#DIV/0!</v>
      </c>
      <c r="AL8" s="20"/>
      <c r="AM8" s="26">
        <f t="shared" si="26"/>
        <v>-29.997</v>
      </c>
      <c r="AN8" s="35" t="e">
        <f t="shared" si="27"/>
        <v>#DIV/0!</v>
      </c>
      <c r="AO8" s="20"/>
      <c r="AP8" s="26">
        <f t="shared" si="28"/>
        <v>-10.4</v>
      </c>
      <c r="AQ8" s="35" t="e">
        <f t="shared" si="29"/>
        <v>#DIV/0!</v>
      </c>
      <c r="AR8" s="20"/>
      <c r="AS8" s="26">
        <f t="shared" si="30"/>
        <v>-33.179</v>
      </c>
      <c r="AT8" s="35" t="e">
        <f t="shared" si="31"/>
        <v>#DIV/0!</v>
      </c>
    </row>
    <row r="9" s="9" customFormat="1" ht="135" customHeight="1" spans="1:46">
      <c r="A9" s="17" t="s">
        <v>79</v>
      </c>
      <c r="B9" s="20"/>
      <c r="C9" s="20" t="s">
        <v>80</v>
      </c>
      <c r="D9" s="19" t="s">
        <v>81</v>
      </c>
      <c r="E9" s="19" t="s">
        <v>82</v>
      </c>
      <c r="F9" s="20"/>
      <c r="G9" s="19" t="s">
        <v>83</v>
      </c>
      <c r="H9" s="19">
        <v>1.6</v>
      </c>
      <c r="I9" s="19">
        <v>5</v>
      </c>
      <c r="J9" s="25"/>
      <c r="K9" s="7" t="s">
        <v>84</v>
      </c>
      <c r="L9" s="25" t="s">
        <v>85</v>
      </c>
      <c r="M9" s="26">
        <f t="shared" si="16"/>
        <v>12.9</v>
      </c>
      <c r="N9" s="20"/>
      <c r="O9" s="26">
        <f t="shared" si="17"/>
        <v>28.95</v>
      </c>
      <c r="P9" s="20"/>
      <c r="Q9" s="20"/>
      <c r="R9" s="20"/>
      <c r="S9" s="20"/>
      <c r="T9" s="20"/>
      <c r="U9" s="20">
        <f t="shared" si="18"/>
        <v>0</v>
      </c>
      <c r="V9" s="20"/>
      <c r="W9" s="20"/>
      <c r="X9" s="20"/>
      <c r="Y9" s="20">
        <v>0.05</v>
      </c>
      <c r="Z9" s="20">
        <v>0.036</v>
      </c>
      <c r="AA9" s="20">
        <v>3</v>
      </c>
      <c r="AB9" s="20">
        <v>0.4</v>
      </c>
      <c r="AC9" s="20">
        <v>14</v>
      </c>
      <c r="AD9" s="26">
        <f t="shared" si="19"/>
        <v>14.9</v>
      </c>
      <c r="AE9" s="26">
        <f t="shared" si="20"/>
        <v>30.95</v>
      </c>
      <c r="AF9" s="26">
        <f t="shared" si="21"/>
        <v>2</v>
      </c>
      <c r="AG9" s="26">
        <f t="shared" si="22"/>
        <v>2</v>
      </c>
      <c r="AH9" s="26">
        <f t="shared" si="23"/>
        <v>23.484</v>
      </c>
      <c r="AI9" s="20"/>
      <c r="AJ9" s="26">
        <f t="shared" si="24"/>
        <v>-30.95</v>
      </c>
      <c r="AK9" s="35" t="e">
        <f t="shared" si="25"/>
        <v>#DIV/0!</v>
      </c>
      <c r="AL9" s="20"/>
      <c r="AM9" s="26">
        <f t="shared" si="26"/>
        <v>-14.9</v>
      </c>
      <c r="AN9" s="35" t="e">
        <f t="shared" si="27"/>
        <v>#DIV/0!</v>
      </c>
      <c r="AO9" s="20"/>
      <c r="AP9" s="26">
        <f t="shared" si="28"/>
        <v>-2</v>
      </c>
      <c r="AQ9" s="35" t="e">
        <f t="shared" si="29"/>
        <v>#DIV/0!</v>
      </c>
      <c r="AR9" s="20"/>
      <c r="AS9" s="26">
        <f t="shared" si="30"/>
        <v>-23.484</v>
      </c>
      <c r="AT9" s="35" t="e">
        <f t="shared" si="31"/>
        <v>#DIV/0!</v>
      </c>
    </row>
    <row r="10" s="9" customFormat="1" ht="135" customHeight="1" spans="1:46">
      <c r="A10" s="17" t="s">
        <v>86</v>
      </c>
      <c r="B10" s="20"/>
      <c r="C10" s="20"/>
      <c r="D10" s="19" t="s">
        <v>87</v>
      </c>
      <c r="E10" s="19" t="s">
        <v>88</v>
      </c>
      <c r="F10" s="20"/>
      <c r="G10" s="19" t="s">
        <v>89</v>
      </c>
      <c r="H10" s="19">
        <v>0.9</v>
      </c>
      <c r="I10" s="19">
        <v>10</v>
      </c>
      <c r="J10" s="25"/>
      <c r="K10" s="7" t="s">
        <v>90</v>
      </c>
      <c r="L10" s="25" t="s">
        <v>91</v>
      </c>
      <c r="M10" s="26">
        <f t="shared" si="16"/>
        <v>6.746</v>
      </c>
      <c r="N10" s="20"/>
      <c r="O10" s="26">
        <f t="shared" si="17"/>
        <v>26.264</v>
      </c>
      <c r="P10" s="20"/>
      <c r="Q10" s="20"/>
      <c r="R10" s="20"/>
      <c r="S10" s="20"/>
      <c r="T10" s="20"/>
      <c r="U10" s="20">
        <f t="shared" si="18"/>
        <v>0</v>
      </c>
      <c r="V10" s="20"/>
      <c r="W10" s="20"/>
      <c r="X10" s="20"/>
      <c r="Y10" s="20">
        <v>0.016</v>
      </c>
      <c r="Z10" s="20">
        <v>0.008</v>
      </c>
      <c r="AA10" s="20">
        <v>1</v>
      </c>
      <c r="AB10" s="20">
        <v>0.22</v>
      </c>
      <c r="AC10" s="20">
        <v>8</v>
      </c>
      <c r="AD10" s="26">
        <f t="shared" si="19"/>
        <v>7.866</v>
      </c>
      <c r="AE10" s="26">
        <f t="shared" si="20"/>
        <v>27.384</v>
      </c>
      <c r="AF10" s="26">
        <f t="shared" si="21"/>
        <v>1.12</v>
      </c>
      <c r="AG10" s="26">
        <f t="shared" si="22"/>
        <v>1.12</v>
      </c>
      <c r="AH10" s="26">
        <f t="shared" si="23"/>
        <v>21.414</v>
      </c>
      <c r="AI10" s="20"/>
      <c r="AJ10" s="26">
        <f t="shared" si="24"/>
        <v>-27.384</v>
      </c>
      <c r="AK10" s="35" t="e">
        <f t="shared" si="25"/>
        <v>#DIV/0!</v>
      </c>
      <c r="AL10" s="20"/>
      <c r="AM10" s="26">
        <f t="shared" si="26"/>
        <v>-7.866</v>
      </c>
      <c r="AN10" s="35" t="e">
        <f t="shared" si="27"/>
        <v>#DIV/0!</v>
      </c>
      <c r="AO10" s="20"/>
      <c r="AP10" s="26">
        <f t="shared" si="28"/>
        <v>-1.12</v>
      </c>
      <c r="AQ10" s="35" t="e">
        <f t="shared" si="29"/>
        <v>#DIV/0!</v>
      </c>
      <c r="AR10" s="20"/>
      <c r="AS10" s="26">
        <f t="shared" si="30"/>
        <v>-21.414</v>
      </c>
      <c r="AT10" s="35" t="e">
        <f t="shared" si="31"/>
        <v>#DIV/0!</v>
      </c>
    </row>
    <row r="11" s="9" customFormat="1" ht="56.25" customHeight="1" spans="1:46">
      <c r="A11" s="17" t="s">
        <v>92</v>
      </c>
      <c r="B11" s="18"/>
      <c r="C11" s="18"/>
      <c r="D11" s="19" t="s">
        <v>93</v>
      </c>
      <c r="E11" s="19" t="s">
        <v>94</v>
      </c>
      <c r="F11" s="20"/>
      <c r="G11" s="19" t="s">
        <v>89</v>
      </c>
      <c r="H11" s="19">
        <v>0.9</v>
      </c>
      <c r="I11" s="19">
        <v>10</v>
      </c>
      <c r="J11" s="25"/>
      <c r="K11" s="25"/>
      <c r="L11" s="25"/>
      <c r="M11" s="26">
        <f t="shared" si="16"/>
        <v>6.746</v>
      </c>
      <c r="N11" s="20"/>
      <c r="O11" s="26">
        <f t="shared" si="17"/>
        <v>26.264</v>
      </c>
      <c r="P11" s="20"/>
      <c r="Q11" s="20"/>
      <c r="R11" s="20"/>
      <c r="S11" s="20"/>
      <c r="T11" s="20"/>
      <c r="U11" s="20">
        <f t="shared" si="18"/>
        <v>0</v>
      </c>
      <c r="V11" s="20"/>
      <c r="W11" s="20"/>
      <c r="X11" s="20"/>
      <c r="Y11" s="20">
        <v>0.016</v>
      </c>
      <c r="Z11" s="20">
        <v>0.008</v>
      </c>
      <c r="AA11" s="20">
        <v>1</v>
      </c>
      <c r="AB11" s="20">
        <v>0.22</v>
      </c>
      <c r="AC11" s="20">
        <v>8</v>
      </c>
      <c r="AD11" s="26">
        <f t="shared" si="19"/>
        <v>7.866</v>
      </c>
      <c r="AE11" s="26">
        <f t="shared" si="20"/>
        <v>27.384</v>
      </c>
      <c r="AF11" s="26">
        <f t="shared" si="21"/>
        <v>1.12</v>
      </c>
      <c r="AG11" s="26">
        <f t="shared" si="22"/>
        <v>1.12</v>
      </c>
      <c r="AH11" s="26">
        <f t="shared" si="23"/>
        <v>21.414</v>
      </c>
      <c r="AI11" s="20"/>
      <c r="AJ11" s="26">
        <f t="shared" si="24"/>
        <v>-27.384</v>
      </c>
      <c r="AK11" s="35" t="e">
        <f t="shared" si="25"/>
        <v>#DIV/0!</v>
      </c>
      <c r="AL11" s="20"/>
      <c r="AM11" s="26">
        <f t="shared" si="26"/>
        <v>-7.866</v>
      </c>
      <c r="AN11" s="35" t="e">
        <f t="shared" si="27"/>
        <v>#DIV/0!</v>
      </c>
      <c r="AO11" s="20"/>
      <c r="AP11" s="26">
        <f t="shared" si="28"/>
        <v>-1.12</v>
      </c>
      <c r="AQ11" s="35" t="e">
        <f t="shared" si="29"/>
        <v>#DIV/0!</v>
      </c>
      <c r="AR11" s="20"/>
      <c r="AS11" s="26">
        <f t="shared" si="30"/>
        <v>-21.414</v>
      </c>
      <c r="AT11" s="35" t="e">
        <f t="shared" si="31"/>
        <v>#DIV/0!</v>
      </c>
    </row>
    <row r="12" s="9" customFormat="1" ht="56.25" customHeight="1" spans="1:46">
      <c r="A12" s="17" t="s">
        <v>95</v>
      </c>
      <c r="B12" s="18"/>
      <c r="C12" s="18"/>
      <c r="D12" s="19" t="s">
        <v>96</v>
      </c>
      <c r="E12" s="19" t="s">
        <v>97</v>
      </c>
      <c r="F12" s="20"/>
      <c r="G12" s="19" t="s">
        <v>89</v>
      </c>
      <c r="H12" s="19">
        <v>0.9</v>
      </c>
      <c r="I12" s="19">
        <v>10</v>
      </c>
      <c r="J12" s="25"/>
      <c r="K12" s="25"/>
      <c r="L12" s="25"/>
      <c r="M12" s="26">
        <f t="shared" si="16"/>
        <v>6.746</v>
      </c>
      <c r="N12" s="20"/>
      <c r="O12" s="26">
        <f t="shared" si="17"/>
        <v>26.264</v>
      </c>
      <c r="P12" s="20"/>
      <c r="Q12" s="20"/>
      <c r="R12" s="20"/>
      <c r="S12" s="20"/>
      <c r="T12" s="20"/>
      <c r="U12" s="20">
        <f t="shared" si="18"/>
        <v>0</v>
      </c>
      <c r="V12" s="20"/>
      <c r="W12" s="20"/>
      <c r="X12" s="20"/>
      <c r="Y12" s="20">
        <v>0.016</v>
      </c>
      <c r="Z12" s="20">
        <v>0.008</v>
      </c>
      <c r="AA12" s="20">
        <v>1</v>
      </c>
      <c r="AB12" s="20">
        <v>0.22</v>
      </c>
      <c r="AC12" s="20">
        <v>8</v>
      </c>
      <c r="AD12" s="26">
        <f t="shared" si="19"/>
        <v>7.866</v>
      </c>
      <c r="AE12" s="26">
        <f t="shared" si="20"/>
        <v>27.384</v>
      </c>
      <c r="AF12" s="26">
        <f t="shared" si="21"/>
        <v>1.12</v>
      </c>
      <c r="AG12" s="26">
        <f t="shared" si="22"/>
        <v>1.12</v>
      </c>
      <c r="AH12" s="26">
        <f t="shared" si="23"/>
        <v>21.414</v>
      </c>
      <c r="AI12" s="20"/>
      <c r="AJ12" s="26">
        <f t="shared" si="24"/>
        <v>-27.384</v>
      </c>
      <c r="AK12" s="35" t="e">
        <f t="shared" si="25"/>
        <v>#DIV/0!</v>
      </c>
      <c r="AL12" s="20"/>
      <c r="AM12" s="26">
        <f t="shared" si="26"/>
        <v>-7.866</v>
      </c>
      <c r="AN12" s="35" t="e">
        <f t="shared" si="27"/>
        <v>#DIV/0!</v>
      </c>
      <c r="AO12" s="20"/>
      <c r="AP12" s="26">
        <f t="shared" si="28"/>
        <v>-1.12</v>
      </c>
      <c r="AQ12" s="35" t="e">
        <f t="shared" si="29"/>
        <v>#DIV/0!</v>
      </c>
      <c r="AR12" s="20"/>
      <c r="AS12" s="26">
        <f t="shared" si="30"/>
        <v>-21.414</v>
      </c>
      <c r="AT12" s="35" t="e">
        <f t="shared" si="31"/>
        <v>#DIV/0!</v>
      </c>
    </row>
    <row r="13" s="9" customFormat="1" ht="56.25" customHeight="1" spans="1:46">
      <c r="A13" s="17" t="s">
        <v>98</v>
      </c>
      <c r="B13" s="18"/>
      <c r="C13" s="18"/>
      <c r="D13" s="19" t="s">
        <v>99</v>
      </c>
      <c r="E13" s="19" t="s">
        <v>100</v>
      </c>
      <c r="F13" s="20"/>
      <c r="G13" s="19" t="s">
        <v>89</v>
      </c>
      <c r="H13" s="19">
        <v>0.9</v>
      </c>
      <c r="I13" s="19">
        <v>10</v>
      </c>
      <c r="J13" s="25"/>
      <c r="K13" s="25"/>
      <c r="L13" s="25"/>
      <c r="M13" s="26">
        <f t="shared" si="16"/>
        <v>6.746</v>
      </c>
      <c r="N13" s="20"/>
      <c r="O13" s="26">
        <f>Y13*79</f>
        <v>1.264</v>
      </c>
      <c r="P13" s="20"/>
      <c r="Q13" s="20"/>
      <c r="R13" s="20"/>
      <c r="S13" s="20"/>
      <c r="T13" s="20"/>
      <c r="U13" s="20">
        <f t="shared" si="18"/>
        <v>0</v>
      </c>
      <c r="V13" s="20"/>
      <c r="W13" s="20"/>
      <c r="X13" s="20"/>
      <c r="Y13" s="20">
        <v>0.016</v>
      </c>
      <c r="Z13" s="20">
        <v>0.008</v>
      </c>
      <c r="AA13" s="20">
        <v>1</v>
      </c>
      <c r="AB13" s="20">
        <v>0.22</v>
      </c>
      <c r="AC13" s="20">
        <v>8</v>
      </c>
      <c r="AD13" s="26">
        <f t="shared" si="19"/>
        <v>7.866</v>
      </c>
      <c r="AE13" s="26">
        <f t="shared" si="20"/>
        <v>2.384</v>
      </c>
      <c r="AF13" s="26">
        <f t="shared" si="21"/>
        <v>1.12</v>
      </c>
      <c r="AG13" s="26">
        <f t="shared" si="22"/>
        <v>1.12</v>
      </c>
      <c r="AH13" s="26">
        <f t="shared" si="23"/>
        <v>21.414</v>
      </c>
      <c r="AI13" s="20"/>
      <c r="AJ13" s="26">
        <f t="shared" si="24"/>
        <v>-2.384</v>
      </c>
      <c r="AK13" s="35" t="e">
        <f t="shared" si="25"/>
        <v>#DIV/0!</v>
      </c>
      <c r="AL13" s="20"/>
      <c r="AM13" s="26">
        <f t="shared" si="26"/>
        <v>-7.866</v>
      </c>
      <c r="AN13" s="35" t="e">
        <f t="shared" si="27"/>
        <v>#DIV/0!</v>
      </c>
      <c r="AO13" s="20"/>
      <c r="AP13" s="26">
        <f t="shared" si="28"/>
        <v>-1.12</v>
      </c>
      <c r="AQ13" s="35" t="e">
        <f t="shared" si="29"/>
        <v>#DIV/0!</v>
      </c>
      <c r="AR13" s="20"/>
      <c r="AS13" s="26">
        <f t="shared" si="30"/>
        <v>-21.414</v>
      </c>
      <c r="AT13" s="35" t="e">
        <f t="shared" si="31"/>
        <v>#DIV/0!</v>
      </c>
    </row>
    <row r="14" s="9" customFormat="1" ht="135" customHeight="1" spans="1:46">
      <c r="A14" s="17" t="s">
        <v>101</v>
      </c>
      <c r="B14" s="20"/>
      <c r="C14" s="20"/>
      <c r="D14" s="19" t="s">
        <v>102</v>
      </c>
      <c r="E14" s="19" t="s">
        <v>103</v>
      </c>
      <c r="F14" s="20"/>
      <c r="G14" s="19" t="s">
        <v>104</v>
      </c>
      <c r="H14" s="19">
        <v>1</v>
      </c>
      <c r="I14" s="19">
        <v>2</v>
      </c>
      <c r="J14" s="25"/>
      <c r="K14" s="7" t="s">
        <v>105</v>
      </c>
      <c r="L14" s="25" t="s">
        <v>106</v>
      </c>
      <c r="M14" s="26">
        <f t="shared" si="16"/>
        <v>8.918</v>
      </c>
      <c r="N14" s="20"/>
      <c r="O14" s="26">
        <f t="shared" ref="O14:O16" si="32">Y14*79+25</f>
        <v>27.212</v>
      </c>
      <c r="P14" s="20"/>
      <c r="Q14" s="20"/>
      <c r="R14" s="20"/>
      <c r="S14" s="20"/>
      <c r="T14" s="20"/>
      <c r="U14" s="20">
        <f t="shared" si="18"/>
        <v>0</v>
      </c>
      <c r="V14" s="20"/>
      <c r="W14" s="20"/>
      <c r="X14" s="20"/>
      <c r="Y14" s="20">
        <v>0.028</v>
      </c>
      <c r="Z14" s="20">
        <v>0.02</v>
      </c>
      <c r="AA14" s="20">
        <v>1</v>
      </c>
      <c r="AB14" s="20">
        <v>0.22</v>
      </c>
      <c r="AC14" s="20">
        <v>8</v>
      </c>
      <c r="AD14" s="26">
        <f t="shared" si="19"/>
        <v>10.138</v>
      </c>
      <c r="AE14" s="26">
        <f t="shared" si="20"/>
        <v>28.432</v>
      </c>
      <c r="AF14" s="26">
        <f t="shared" si="21"/>
        <v>1.22</v>
      </c>
      <c r="AG14" s="26">
        <f t="shared" si="22"/>
        <v>1.22</v>
      </c>
      <c r="AH14" s="26">
        <f t="shared" si="23"/>
        <v>21.934</v>
      </c>
      <c r="AI14" s="20"/>
      <c r="AJ14" s="26">
        <f t="shared" si="24"/>
        <v>-28.432</v>
      </c>
      <c r="AK14" s="35" t="e">
        <f t="shared" si="25"/>
        <v>#DIV/0!</v>
      </c>
      <c r="AL14" s="20"/>
      <c r="AM14" s="26">
        <f t="shared" si="26"/>
        <v>-10.138</v>
      </c>
      <c r="AN14" s="35" t="e">
        <f t="shared" si="27"/>
        <v>#DIV/0!</v>
      </c>
      <c r="AO14" s="20"/>
      <c r="AP14" s="26">
        <f t="shared" si="28"/>
        <v>-1.22</v>
      </c>
      <c r="AQ14" s="35" t="e">
        <f t="shared" si="29"/>
        <v>#DIV/0!</v>
      </c>
      <c r="AR14" s="20"/>
      <c r="AS14" s="26">
        <f t="shared" si="30"/>
        <v>-21.934</v>
      </c>
      <c r="AT14" s="35" t="e">
        <f t="shared" si="31"/>
        <v>#DIV/0!</v>
      </c>
    </row>
    <row r="15" s="9" customFormat="1" ht="135" customHeight="1" spans="1:46">
      <c r="A15" s="17" t="s">
        <v>107</v>
      </c>
      <c r="B15" s="20"/>
      <c r="C15" s="20"/>
      <c r="D15" s="19" t="s">
        <v>108</v>
      </c>
      <c r="E15" s="19" t="s">
        <v>109</v>
      </c>
      <c r="F15" s="20"/>
      <c r="G15" s="19" t="s">
        <v>110</v>
      </c>
      <c r="H15" s="19">
        <v>4.8</v>
      </c>
      <c r="I15" s="19">
        <v>2</v>
      </c>
      <c r="J15" s="25"/>
      <c r="K15" s="7" t="s">
        <v>111</v>
      </c>
      <c r="L15" s="25" t="s">
        <v>112</v>
      </c>
      <c r="M15" s="26">
        <f t="shared" si="16"/>
        <v>21.045</v>
      </c>
      <c r="N15" s="20"/>
      <c r="O15" s="26">
        <f t="shared" si="32"/>
        <v>32.505</v>
      </c>
      <c r="P15" s="20"/>
      <c r="Q15" s="20"/>
      <c r="R15" s="20"/>
      <c r="S15" s="20"/>
      <c r="T15" s="20"/>
      <c r="U15" s="20">
        <f t="shared" si="18"/>
        <v>0</v>
      </c>
      <c r="V15" s="20"/>
      <c r="W15" s="20"/>
      <c r="X15" s="20"/>
      <c r="Y15" s="20">
        <v>0.095</v>
      </c>
      <c r="Z15" s="20">
        <v>0.075</v>
      </c>
      <c r="AA15" s="20">
        <v>4</v>
      </c>
      <c r="AB15" s="20">
        <v>0.6</v>
      </c>
      <c r="AC15" s="20">
        <v>20</v>
      </c>
      <c r="AD15" s="26">
        <f t="shared" si="19"/>
        <v>26.445</v>
      </c>
      <c r="AE15" s="26">
        <f t="shared" si="20"/>
        <v>37.905</v>
      </c>
      <c r="AF15" s="26">
        <f t="shared" si="21"/>
        <v>5.4</v>
      </c>
      <c r="AG15" s="26">
        <f t="shared" si="22"/>
        <v>5.4</v>
      </c>
      <c r="AH15" s="26">
        <f t="shared" si="23"/>
        <v>28.459</v>
      </c>
      <c r="AI15" s="20"/>
      <c r="AJ15" s="26">
        <f t="shared" si="24"/>
        <v>-37.905</v>
      </c>
      <c r="AK15" s="35" t="e">
        <f t="shared" si="25"/>
        <v>#DIV/0!</v>
      </c>
      <c r="AL15" s="20"/>
      <c r="AM15" s="26">
        <f t="shared" si="26"/>
        <v>-26.445</v>
      </c>
      <c r="AN15" s="35" t="e">
        <f t="shared" si="27"/>
        <v>#DIV/0!</v>
      </c>
      <c r="AO15" s="20"/>
      <c r="AP15" s="26">
        <f t="shared" si="28"/>
        <v>-5.4</v>
      </c>
      <c r="AQ15" s="35" t="e">
        <f t="shared" si="29"/>
        <v>#DIV/0!</v>
      </c>
      <c r="AR15" s="20"/>
      <c r="AS15" s="26">
        <f t="shared" si="30"/>
        <v>-28.459</v>
      </c>
      <c r="AT15" s="35" t="e">
        <f t="shared" si="31"/>
        <v>#DIV/0!</v>
      </c>
    </row>
    <row r="16" s="9" customFormat="1" ht="135" customHeight="1" spans="1:46">
      <c r="A16" s="17" t="s">
        <v>113</v>
      </c>
      <c r="B16" s="18"/>
      <c r="C16" s="18"/>
      <c r="D16" s="19" t="s">
        <v>114</v>
      </c>
      <c r="E16" s="19" t="s">
        <v>115</v>
      </c>
      <c r="F16" s="20"/>
      <c r="G16" s="19" t="s">
        <v>116</v>
      </c>
      <c r="H16" s="19">
        <v>1.5</v>
      </c>
      <c r="I16" s="19">
        <v>5</v>
      </c>
      <c r="J16" s="25" t="s">
        <v>117</v>
      </c>
      <c r="K16" s="7" t="s">
        <v>118</v>
      </c>
      <c r="L16" s="25" t="s">
        <v>119</v>
      </c>
      <c r="M16" s="26">
        <f t="shared" si="16"/>
        <v>6.203</v>
      </c>
      <c r="N16" s="20"/>
      <c r="O16" s="26">
        <f t="shared" si="32"/>
        <v>26.027</v>
      </c>
      <c r="P16" s="20"/>
      <c r="Q16" s="20"/>
      <c r="R16" s="20"/>
      <c r="S16" s="20"/>
      <c r="T16" s="20"/>
      <c r="U16" s="20">
        <f t="shared" si="18"/>
        <v>0</v>
      </c>
      <c r="V16" s="20"/>
      <c r="W16" s="20"/>
      <c r="X16" s="20"/>
      <c r="Y16" s="20">
        <v>0.013</v>
      </c>
      <c r="Z16" s="20">
        <v>0.005</v>
      </c>
      <c r="AA16" s="20">
        <v>1</v>
      </c>
      <c r="AB16" s="20">
        <v>0.22</v>
      </c>
      <c r="AC16" s="20">
        <v>8</v>
      </c>
      <c r="AD16" s="26">
        <f t="shared" si="19"/>
        <v>7.923</v>
      </c>
      <c r="AE16" s="26">
        <f t="shared" si="20"/>
        <v>27.747</v>
      </c>
      <c r="AF16" s="26">
        <f t="shared" si="21"/>
        <v>1.72</v>
      </c>
      <c r="AG16" s="26">
        <f t="shared" si="22"/>
        <v>1.72</v>
      </c>
      <c r="AH16" s="26">
        <f t="shared" si="23"/>
        <v>21.909</v>
      </c>
      <c r="AI16" s="20"/>
      <c r="AJ16" s="26">
        <f t="shared" si="24"/>
        <v>-27.747</v>
      </c>
      <c r="AK16" s="35" t="e">
        <f t="shared" si="25"/>
        <v>#DIV/0!</v>
      </c>
      <c r="AL16" s="20"/>
      <c r="AM16" s="26">
        <f t="shared" si="26"/>
        <v>-7.923</v>
      </c>
      <c r="AN16" s="35" t="e">
        <f t="shared" si="27"/>
        <v>#DIV/0!</v>
      </c>
      <c r="AO16" s="20"/>
      <c r="AP16" s="26">
        <f t="shared" si="28"/>
        <v>-1.72</v>
      </c>
      <c r="AQ16" s="35" t="e">
        <f t="shared" si="29"/>
        <v>#DIV/0!</v>
      </c>
      <c r="AR16" s="20"/>
      <c r="AS16" s="26">
        <f t="shared" si="30"/>
        <v>-21.909</v>
      </c>
      <c r="AT16" s="35" t="e">
        <f t="shared" si="31"/>
        <v>#DIV/0!</v>
      </c>
    </row>
    <row r="17" s="9" customFormat="1" ht="135" customHeight="1" spans="1:46">
      <c r="A17" s="17" t="s">
        <v>120</v>
      </c>
      <c r="B17" s="18"/>
      <c r="C17" s="18"/>
      <c r="D17" s="19" t="s">
        <v>121</v>
      </c>
      <c r="E17" s="19" t="s">
        <v>122</v>
      </c>
      <c r="F17" s="20"/>
      <c r="G17" s="19" t="s">
        <v>123</v>
      </c>
      <c r="H17" s="19">
        <v>6.5</v>
      </c>
      <c r="I17" s="19">
        <v>2</v>
      </c>
      <c r="J17" s="25"/>
      <c r="K17" s="7" t="s">
        <v>124</v>
      </c>
      <c r="L17" s="25" t="s">
        <v>125</v>
      </c>
      <c r="M17" s="26">
        <f t="shared" si="16"/>
        <v>10.004</v>
      </c>
      <c r="N17" s="20"/>
      <c r="O17" s="26">
        <f>Y17*79</f>
        <v>2.686</v>
      </c>
      <c r="P17" s="20"/>
      <c r="Q17" s="20"/>
      <c r="R17" s="20"/>
      <c r="S17" s="20"/>
      <c r="T17" s="20"/>
      <c r="U17" s="20">
        <f t="shared" si="18"/>
        <v>0</v>
      </c>
      <c r="V17" s="20"/>
      <c r="W17" s="20"/>
      <c r="X17" s="20"/>
      <c r="Y17" s="20">
        <v>0.034</v>
      </c>
      <c r="Z17" s="20">
        <v>0.026</v>
      </c>
      <c r="AA17" s="20">
        <v>1</v>
      </c>
      <c r="AB17" s="20">
        <v>0.22</v>
      </c>
      <c r="AC17" s="20">
        <v>8</v>
      </c>
      <c r="AD17" s="26">
        <f t="shared" si="19"/>
        <v>16.724</v>
      </c>
      <c r="AE17" s="26">
        <f t="shared" si="20"/>
        <v>9.406</v>
      </c>
      <c r="AF17" s="26">
        <f t="shared" si="21"/>
        <v>6.72</v>
      </c>
      <c r="AG17" s="26">
        <f t="shared" si="22"/>
        <v>6.72</v>
      </c>
      <c r="AH17" s="26">
        <f t="shared" si="23"/>
        <v>27.644</v>
      </c>
      <c r="AI17" s="20"/>
      <c r="AJ17" s="26">
        <f t="shared" si="24"/>
        <v>-9.406</v>
      </c>
      <c r="AK17" s="35" t="e">
        <f t="shared" si="25"/>
        <v>#DIV/0!</v>
      </c>
      <c r="AL17" s="20"/>
      <c r="AM17" s="26">
        <f t="shared" si="26"/>
        <v>-16.724</v>
      </c>
      <c r="AN17" s="35" t="e">
        <f t="shared" si="27"/>
        <v>#DIV/0!</v>
      </c>
      <c r="AO17" s="20"/>
      <c r="AP17" s="26">
        <f t="shared" si="28"/>
        <v>-6.72</v>
      </c>
      <c r="AQ17" s="35" t="e">
        <f t="shared" si="29"/>
        <v>#DIV/0!</v>
      </c>
      <c r="AR17" s="20"/>
      <c r="AS17" s="26">
        <f t="shared" si="30"/>
        <v>-27.644</v>
      </c>
      <c r="AT17" s="35" t="e">
        <f t="shared" si="31"/>
        <v>#DIV/0!</v>
      </c>
    </row>
    <row r="18" s="9" customFormat="1" ht="135" customHeight="1" spans="1:46">
      <c r="A18" s="17" t="s">
        <v>126</v>
      </c>
      <c r="B18" s="20"/>
      <c r="C18" s="20"/>
      <c r="D18" s="19" t="s">
        <v>127</v>
      </c>
      <c r="E18" s="19" t="s">
        <v>128</v>
      </c>
      <c r="F18" s="20"/>
      <c r="G18" s="19" t="s">
        <v>129</v>
      </c>
      <c r="H18" s="19">
        <v>6.5</v>
      </c>
      <c r="I18" s="19">
        <v>2</v>
      </c>
      <c r="J18" s="25"/>
      <c r="K18" s="7" t="s">
        <v>130</v>
      </c>
      <c r="L18" s="25" t="s">
        <v>131</v>
      </c>
      <c r="M18" s="26">
        <f t="shared" ref="M18:M25" si="33">(Y18-0.03)*102+(Y18-0.03)*79+9.28</f>
        <v>10.185</v>
      </c>
      <c r="N18" s="20"/>
      <c r="O18" s="26">
        <f t="shared" ref="O18:O25" si="34">Y18*79+25</f>
        <v>27.765</v>
      </c>
      <c r="P18" s="20"/>
      <c r="Q18" s="20"/>
      <c r="R18" s="20"/>
      <c r="S18" s="20"/>
      <c r="T18" s="20"/>
      <c r="U18" s="20">
        <f t="shared" ref="U18:U25" si="35">(V18*W18*X18)/5000</f>
        <v>0</v>
      </c>
      <c r="V18" s="20"/>
      <c r="W18" s="20"/>
      <c r="X18" s="20"/>
      <c r="Y18" s="20">
        <v>0.035</v>
      </c>
      <c r="Z18" s="20">
        <v>0.027</v>
      </c>
      <c r="AA18" s="20">
        <v>1</v>
      </c>
      <c r="AB18" s="20">
        <v>0.22</v>
      </c>
      <c r="AC18" s="20">
        <v>8</v>
      </c>
      <c r="AD18" s="26">
        <f t="shared" ref="AD18:AD25" si="36">H18+M18+AB18</f>
        <v>16.905</v>
      </c>
      <c r="AE18" s="26">
        <f t="shared" ref="AE18:AE25" si="37">H18+O18+AB18</f>
        <v>34.485</v>
      </c>
      <c r="AF18" s="26">
        <f t="shared" ref="AF18:AF25" si="38">H18+Q18+AB18</f>
        <v>6.72</v>
      </c>
      <c r="AG18" s="26">
        <f t="shared" ref="AG18:AG25" si="39">H18+S18+AB18</f>
        <v>6.72</v>
      </c>
      <c r="AH18" s="26">
        <f t="shared" ref="AH18:AH25" si="40">H18+AB18+2.99*6.6+Y18*35</f>
        <v>27.679</v>
      </c>
      <c r="AI18" s="20"/>
      <c r="AJ18" s="26">
        <f t="shared" ref="AJ18:AJ25" si="41">AI18*6.5*0.9-AE18</f>
        <v>-34.485</v>
      </c>
      <c r="AK18" s="35" t="e">
        <f t="shared" ref="AK18:AK25" si="42">AJ18/(AI18*6.5)</f>
        <v>#DIV/0!</v>
      </c>
      <c r="AL18" s="20"/>
      <c r="AM18" s="26">
        <f t="shared" ref="AM18:AM25" si="43">AL18*6.5*0.82-AD18</f>
        <v>-16.905</v>
      </c>
      <c r="AN18" s="35" t="e">
        <f t="shared" ref="AN18:AN25" si="44">AM18/(AL18*6.5)</f>
        <v>#DIV/0!</v>
      </c>
      <c r="AO18" s="20"/>
      <c r="AP18" s="26">
        <f t="shared" ref="AP18:AP25" si="45">AO18*8.28*0.82-AF18</f>
        <v>-6.72</v>
      </c>
      <c r="AQ18" s="35" t="e">
        <f t="shared" ref="AQ18:AQ25" si="46">AP18/(AO18*8.28)</f>
        <v>#DIV/0!</v>
      </c>
      <c r="AR18" s="20"/>
      <c r="AS18" s="26">
        <f t="shared" ref="AS18:AS25" si="47">AR18*6.5*0.82-AH18</f>
        <v>-27.679</v>
      </c>
      <c r="AT18" s="35" t="e">
        <f t="shared" ref="AT18:AT25" si="48">AS18/(AR18*6.5)</f>
        <v>#DIV/0!</v>
      </c>
    </row>
    <row r="19" s="9" customFormat="1" ht="135" customHeight="1" spans="1:46">
      <c r="A19" s="17" t="s">
        <v>132</v>
      </c>
      <c r="B19" s="20"/>
      <c r="C19" s="20"/>
      <c r="D19" s="19" t="s">
        <v>133</v>
      </c>
      <c r="E19" s="19" t="s">
        <v>134</v>
      </c>
      <c r="F19" s="20"/>
      <c r="G19" s="19" t="s">
        <v>135</v>
      </c>
      <c r="H19" s="19">
        <v>6.2</v>
      </c>
      <c r="I19" s="19">
        <v>2</v>
      </c>
      <c r="J19" s="25" t="s">
        <v>136</v>
      </c>
      <c r="K19" s="7" t="s">
        <v>137</v>
      </c>
      <c r="L19" s="25" t="s">
        <v>138</v>
      </c>
      <c r="M19" s="26">
        <f t="shared" si="33"/>
        <v>23.036</v>
      </c>
      <c r="N19" s="20"/>
      <c r="O19" s="26">
        <f t="shared" si="34"/>
        <v>33.374</v>
      </c>
      <c r="P19" s="20"/>
      <c r="Q19" s="20"/>
      <c r="R19" s="20"/>
      <c r="S19" s="20"/>
      <c r="T19" s="20"/>
      <c r="U19" s="20">
        <f t="shared" si="35"/>
        <v>0</v>
      </c>
      <c r="V19" s="20"/>
      <c r="W19" s="20"/>
      <c r="X19" s="20"/>
      <c r="Y19" s="20">
        <v>0.106</v>
      </c>
      <c r="Z19" s="20">
        <v>0.086</v>
      </c>
      <c r="AA19" s="20">
        <v>4</v>
      </c>
      <c r="AB19" s="20">
        <v>0.6</v>
      </c>
      <c r="AC19" s="20">
        <v>20</v>
      </c>
      <c r="AD19" s="26">
        <f t="shared" si="36"/>
        <v>29.836</v>
      </c>
      <c r="AE19" s="26">
        <f t="shared" si="37"/>
        <v>40.174</v>
      </c>
      <c r="AF19" s="26">
        <f t="shared" si="38"/>
        <v>6.8</v>
      </c>
      <c r="AG19" s="26">
        <f t="shared" si="39"/>
        <v>6.8</v>
      </c>
      <c r="AH19" s="26">
        <f t="shared" si="40"/>
        <v>30.244</v>
      </c>
      <c r="AI19" s="20"/>
      <c r="AJ19" s="26">
        <f t="shared" si="41"/>
        <v>-40.174</v>
      </c>
      <c r="AK19" s="35" t="e">
        <f t="shared" si="42"/>
        <v>#DIV/0!</v>
      </c>
      <c r="AL19" s="20"/>
      <c r="AM19" s="26">
        <f t="shared" si="43"/>
        <v>-29.836</v>
      </c>
      <c r="AN19" s="35" t="e">
        <f t="shared" si="44"/>
        <v>#DIV/0!</v>
      </c>
      <c r="AO19" s="20"/>
      <c r="AP19" s="26">
        <f t="shared" si="45"/>
        <v>-6.8</v>
      </c>
      <c r="AQ19" s="35" t="e">
        <f t="shared" si="46"/>
        <v>#DIV/0!</v>
      </c>
      <c r="AR19" s="20"/>
      <c r="AS19" s="26">
        <f t="shared" si="47"/>
        <v>-30.244</v>
      </c>
      <c r="AT19" s="35" t="e">
        <f t="shared" si="48"/>
        <v>#DIV/0!</v>
      </c>
    </row>
    <row r="20" s="9" customFormat="1" ht="135" customHeight="1" spans="1:46">
      <c r="A20" s="17" t="s">
        <v>139</v>
      </c>
      <c r="B20" s="20"/>
      <c r="C20" s="20"/>
      <c r="D20" s="19" t="s">
        <v>140</v>
      </c>
      <c r="E20" s="19" t="s">
        <v>141</v>
      </c>
      <c r="F20" s="20"/>
      <c r="G20" s="19" t="s">
        <v>142</v>
      </c>
      <c r="H20" s="19">
        <v>7</v>
      </c>
      <c r="I20" s="19">
        <v>2</v>
      </c>
      <c r="J20" s="25" t="s">
        <v>143</v>
      </c>
      <c r="K20" s="7" t="s">
        <v>144</v>
      </c>
      <c r="L20" s="25" t="s">
        <v>145</v>
      </c>
      <c r="M20" s="26">
        <f t="shared" si="33"/>
        <v>24.665</v>
      </c>
      <c r="N20" s="20"/>
      <c r="O20" s="26">
        <f t="shared" si="34"/>
        <v>34.085</v>
      </c>
      <c r="P20" s="20"/>
      <c r="Q20" s="20"/>
      <c r="R20" s="20"/>
      <c r="S20" s="20"/>
      <c r="T20" s="20"/>
      <c r="U20" s="20">
        <f t="shared" si="35"/>
        <v>0</v>
      </c>
      <c r="V20" s="20"/>
      <c r="W20" s="20"/>
      <c r="X20" s="20"/>
      <c r="Y20" s="20">
        <v>0.115</v>
      </c>
      <c r="Z20" s="20">
        <v>0.095</v>
      </c>
      <c r="AA20" s="20">
        <v>4</v>
      </c>
      <c r="AB20" s="20">
        <v>0.6</v>
      </c>
      <c r="AC20" s="20">
        <v>20</v>
      </c>
      <c r="AD20" s="26">
        <f t="shared" si="36"/>
        <v>32.265</v>
      </c>
      <c r="AE20" s="26">
        <f t="shared" si="37"/>
        <v>41.685</v>
      </c>
      <c r="AF20" s="26">
        <f t="shared" si="38"/>
        <v>7.6</v>
      </c>
      <c r="AG20" s="26">
        <f t="shared" si="39"/>
        <v>7.6</v>
      </c>
      <c r="AH20" s="26">
        <f t="shared" si="40"/>
        <v>31.359</v>
      </c>
      <c r="AI20" s="20"/>
      <c r="AJ20" s="26">
        <f t="shared" si="41"/>
        <v>-41.685</v>
      </c>
      <c r="AK20" s="35" t="e">
        <f t="shared" si="42"/>
        <v>#DIV/0!</v>
      </c>
      <c r="AL20" s="20"/>
      <c r="AM20" s="26">
        <f t="shared" si="43"/>
        <v>-32.265</v>
      </c>
      <c r="AN20" s="35" t="e">
        <f t="shared" si="44"/>
        <v>#DIV/0!</v>
      </c>
      <c r="AO20" s="20"/>
      <c r="AP20" s="26">
        <f t="shared" si="45"/>
        <v>-7.6</v>
      </c>
      <c r="AQ20" s="35" t="e">
        <f t="shared" si="46"/>
        <v>#DIV/0!</v>
      </c>
      <c r="AR20" s="20"/>
      <c r="AS20" s="26">
        <f t="shared" si="47"/>
        <v>-31.359</v>
      </c>
      <c r="AT20" s="35" t="e">
        <f t="shared" si="48"/>
        <v>#DIV/0!</v>
      </c>
    </row>
    <row r="21" s="9" customFormat="1" ht="135" customHeight="1" spans="1:46">
      <c r="A21" s="17" t="s">
        <v>146</v>
      </c>
      <c r="B21" s="20"/>
      <c r="C21" s="20"/>
      <c r="D21" s="19" t="s">
        <v>147</v>
      </c>
      <c r="E21" s="19" t="s">
        <v>148</v>
      </c>
      <c r="F21" s="20" t="s">
        <v>149</v>
      </c>
      <c r="G21" s="19" t="s">
        <v>150</v>
      </c>
      <c r="H21" s="19">
        <v>4</v>
      </c>
      <c r="I21" s="19">
        <v>2</v>
      </c>
      <c r="J21" s="25"/>
      <c r="K21" s="7" t="s">
        <v>151</v>
      </c>
      <c r="L21" s="25" t="s">
        <v>152</v>
      </c>
      <c r="M21" s="26">
        <f t="shared" si="33"/>
        <v>6.746</v>
      </c>
      <c r="N21" s="20"/>
      <c r="O21" s="26">
        <f t="shared" si="34"/>
        <v>26.264</v>
      </c>
      <c r="P21" s="20"/>
      <c r="Q21" s="20"/>
      <c r="R21" s="20"/>
      <c r="S21" s="20"/>
      <c r="T21" s="20"/>
      <c r="U21" s="20">
        <f t="shared" si="35"/>
        <v>0</v>
      </c>
      <c r="V21" s="20"/>
      <c r="W21" s="20"/>
      <c r="X21" s="20"/>
      <c r="Y21" s="20">
        <v>0.016</v>
      </c>
      <c r="Z21" s="20">
        <v>0.008</v>
      </c>
      <c r="AA21" s="20">
        <v>1</v>
      </c>
      <c r="AB21" s="20">
        <v>0.22</v>
      </c>
      <c r="AC21" s="20">
        <v>8</v>
      </c>
      <c r="AD21" s="26">
        <f t="shared" si="36"/>
        <v>10.966</v>
      </c>
      <c r="AE21" s="26">
        <f t="shared" si="37"/>
        <v>30.484</v>
      </c>
      <c r="AF21" s="26">
        <f t="shared" si="38"/>
        <v>4.22</v>
      </c>
      <c r="AG21" s="26">
        <f t="shared" si="39"/>
        <v>4.22</v>
      </c>
      <c r="AH21" s="26">
        <f t="shared" si="40"/>
        <v>24.514</v>
      </c>
      <c r="AI21" s="20"/>
      <c r="AJ21" s="26">
        <f t="shared" si="41"/>
        <v>-30.484</v>
      </c>
      <c r="AK21" s="35" t="e">
        <f t="shared" si="42"/>
        <v>#DIV/0!</v>
      </c>
      <c r="AL21" s="20"/>
      <c r="AM21" s="26">
        <f t="shared" si="43"/>
        <v>-10.966</v>
      </c>
      <c r="AN21" s="35" t="e">
        <f t="shared" si="44"/>
        <v>#DIV/0!</v>
      </c>
      <c r="AO21" s="20"/>
      <c r="AP21" s="26">
        <f t="shared" si="45"/>
        <v>-4.22</v>
      </c>
      <c r="AQ21" s="35" t="e">
        <f t="shared" si="46"/>
        <v>#DIV/0!</v>
      </c>
      <c r="AR21" s="20"/>
      <c r="AS21" s="26">
        <f t="shared" si="47"/>
        <v>-24.514</v>
      </c>
      <c r="AT21" s="35" t="e">
        <f t="shared" si="48"/>
        <v>#DIV/0!</v>
      </c>
    </row>
    <row r="22" s="9" customFormat="1" ht="51" customHeight="1" spans="1:46">
      <c r="A22" s="17" t="s">
        <v>153</v>
      </c>
      <c r="B22" s="20"/>
      <c r="C22" s="20"/>
      <c r="D22" s="19" t="s">
        <v>154</v>
      </c>
      <c r="E22" s="19" t="s">
        <v>155</v>
      </c>
      <c r="F22" s="20" t="s">
        <v>156</v>
      </c>
      <c r="G22" s="19" t="s">
        <v>150</v>
      </c>
      <c r="H22" s="19">
        <v>4</v>
      </c>
      <c r="I22" s="19">
        <v>2</v>
      </c>
      <c r="J22" s="25"/>
      <c r="K22" s="25"/>
      <c r="L22" s="25"/>
      <c r="M22" s="26">
        <f t="shared" si="33"/>
        <v>6.746</v>
      </c>
      <c r="N22" s="20"/>
      <c r="O22" s="26">
        <f t="shared" si="34"/>
        <v>26.264</v>
      </c>
      <c r="P22" s="20"/>
      <c r="Q22" s="20"/>
      <c r="R22" s="20"/>
      <c r="S22" s="20"/>
      <c r="T22" s="20"/>
      <c r="U22" s="20">
        <f t="shared" si="35"/>
        <v>0</v>
      </c>
      <c r="V22" s="20"/>
      <c r="W22" s="20"/>
      <c r="X22" s="20"/>
      <c r="Y22" s="20">
        <v>0.016</v>
      </c>
      <c r="Z22" s="20">
        <v>0.008</v>
      </c>
      <c r="AA22" s="20">
        <v>1</v>
      </c>
      <c r="AB22" s="20">
        <v>0.22</v>
      </c>
      <c r="AC22" s="20">
        <v>8</v>
      </c>
      <c r="AD22" s="26">
        <f t="shared" si="36"/>
        <v>10.966</v>
      </c>
      <c r="AE22" s="26">
        <f t="shared" si="37"/>
        <v>30.484</v>
      </c>
      <c r="AF22" s="26">
        <f t="shared" si="38"/>
        <v>4.22</v>
      </c>
      <c r="AG22" s="26">
        <f t="shared" si="39"/>
        <v>4.22</v>
      </c>
      <c r="AH22" s="26">
        <f t="shared" si="40"/>
        <v>24.514</v>
      </c>
      <c r="AI22" s="20"/>
      <c r="AJ22" s="26">
        <f t="shared" si="41"/>
        <v>-30.484</v>
      </c>
      <c r="AK22" s="35" t="e">
        <f t="shared" si="42"/>
        <v>#DIV/0!</v>
      </c>
      <c r="AL22" s="20"/>
      <c r="AM22" s="26">
        <f t="shared" si="43"/>
        <v>-10.966</v>
      </c>
      <c r="AN22" s="35" t="e">
        <f t="shared" si="44"/>
        <v>#DIV/0!</v>
      </c>
      <c r="AO22" s="20"/>
      <c r="AP22" s="26">
        <f t="shared" si="45"/>
        <v>-4.22</v>
      </c>
      <c r="AQ22" s="35" t="e">
        <f t="shared" si="46"/>
        <v>#DIV/0!</v>
      </c>
      <c r="AR22" s="20"/>
      <c r="AS22" s="26">
        <f t="shared" si="47"/>
        <v>-24.514</v>
      </c>
      <c r="AT22" s="35" t="e">
        <f t="shared" si="48"/>
        <v>#DIV/0!</v>
      </c>
    </row>
    <row r="23" s="9" customFormat="1" ht="51" customHeight="1" spans="1:46">
      <c r="A23" s="17" t="s">
        <v>157</v>
      </c>
      <c r="B23" s="20"/>
      <c r="C23" s="20"/>
      <c r="D23" s="19" t="s">
        <v>158</v>
      </c>
      <c r="E23" s="19" t="s">
        <v>159</v>
      </c>
      <c r="F23" s="20"/>
      <c r="G23" s="19" t="s">
        <v>150</v>
      </c>
      <c r="H23" s="19">
        <v>4</v>
      </c>
      <c r="I23" s="19">
        <v>2</v>
      </c>
      <c r="J23" s="25"/>
      <c r="K23" s="25"/>
      <c r="L23" s="25"/>
      <c r="M23" s="26">
        <f t="shared" si="33"/>
        <v>7.108</v>
      </c>
      <c r="N23" s="20"/>
      <c r="O23" s="26">
        <f t="shared" si="34"/>
        <v>26.422</v>
      </c>
      <c r="P23" s="20"/>
      <c r="Q23" s="20"/>
      <c r="R23" s="20"/>
      <c r="S23" s="20"/>
      <c r="T23" s="20"/>
      <c r="U23" s="20">
        <f t="shared" si="35"/>
        <v>0</v>
      </c>
      <c r="V23" s="20"/>
      <c r="W23" s="20"/>
      <c r="X23" s="20"/>
      <c r="Y23" s="20">
        <v>0.018</v>
      </c>
      <c r="Z23" s="20">
        <v>0.01</v>
      </c>
      <c r="AA23" s="20">
        <v>1</v>
      </c>
      <c r="AB23" s="20">
        <v>0.22</v>
      </c>
      <c r="AC23" s="20">
        <v>8</v>
      </c>
      <c r="AD23" s="26">
        <f t="shared" si="36"/>
        <v>11.328</v>
      </c>
      <c r="AE23" s="26">
        <f t="shared" si="37"/>
        <v>30.642</v>
      </c>
      <c r="AF23" s="26">
        <f t="shared" si="38"/>
        <v>4.22</v>
      </c>
      <c r="AG23" s="26">
        <f t="shared" si="39"/>
        <v>4.22</v>
      </c>
      <c r="AH23" s="26">
        <f t="shared" si="40"/>
        <v>24.584</v>
      </c>
      <c r="AI23" s="20"/>
      <c r="AJ23" s="26">
        <f t="shared" si="41"/>
        <v>-30.642</v>
      </c>
      <c r="AK23" s="35" t="e">
        <f t="shared" si="42"/>
        <v>#DIV/0!</v>
      </c>
      <c r="AL23" s="20"/>
      <c r="AM23" s="26">
        <f t="shared" si="43"/>
        <v>-11.328</v>
      </c>
      <c r="AN23" s="35" t="e">
        <f t="shared" si="44"/>
        <v>#DIV/0!</v>
      </c>
      <c r="AO23" s="20"/>
      <c r="AP23" s="26">
        <f t="shared" si="45"/>
        <v>-4.22</v>
      </c>
      <c r="AQ23" s="35" t="e">
        <f t="shared" si="46"/>
        <v>#DIV/0!</v>
      </c>
      <c r="AR23" s="20"/>
      <c r="AS23" s="26">
        <f t="shared" si="47"/>
        <v>-24.584</v>
      </c>
      <c r="AT23" s="35" t="e">
        <f t="shared" si="48"/>
        <v>#DIV/0!</v>
      </c>
    </row>
    <row r="24" s="9" customFormat="1" ht="51" customHeight="1" spans="1:46">
      <c r="A24" s="17" t="s">
        <v>160</v>
      </c>
      <c r="B24" s="20"/>
      <c r="C24" s="20"/>
      <c r="D24" s="19" t="s">
        <v>161</v>
      </c>
      <c r="E24" s="19" t="s">
        <v>162</v>
      </c>
      <c r="F24" s="20"/>
      <c r="G24" s="19" t="s">
        <v>150</v>
      </c>
      <c r="H24" s="19">
        <v>4</v>
      </c>
      <c r="I24" s="19">
        <v>2</v>
      </c>
      <c r="J24" s="25"/>
      <c r="K24" s="25"/>
      <c r="L24" s="25"/>
      <c r="M24" s="26">
        <f t="shared" si="33"/>
        <v>7.108</v>
      </c>
      <c r="N24" s="20"/>
      <c r="O24" s="26">
        <f t="shared" si="34"/>
        <v>26.422</v>
      </c>
      <c r="P24" s="20"/>
      <c r="Q24" s="20"/>
      <c r="R24" s="20"/>
      <c r="S24" s="20"/>
      <c r="T24" s="20"/>
      <c r="U24" s="20">
        <f t="shared" si="35"/>
        <v>0</v>
      </c>
      <c r="V24" s="20"/>
      <c r="W24" s="20"/>
      <c r="X24" s="20"/>
      <c r="Y24" s="20">
        <v>0.018</v>
      </c>
      <c r="Z24" s="20">
        <v>0.01</v>
      </c>
      <c r="AA24" s="20">
        <v>1</v>
      </c>
      <c r="AB24" s="20">
        <v>0.22</v>
      </c>
      <c r="AC24" s="20">
        <v>8</v>
      </c>
      <c r="AD24" s="26">
        <f t="shared" si="36"/>
        <v>11.328</v>
      </c>
      <c r="AE24" s="26">
        <f t="shared" si="37"/>
        <v>30.642</v>
      </c>
      <c r="AF24" s="26">
        <f t="shared" si="38"/>
        <v>4.22</v>
      </c>
      <c r="AG24" s="26">
        <f t="shared" si="39"/>
        <v>4.22</v>
      </c>
      <c r="AH24" s="26">
        <f t="shared" si="40"/>
        <v>24.584</v>
      </c>
      <c r="AI24" s="20"/>
      <c r="AJ24" s="26">
        <f t="shared" si="41"/>
        <v>-30.642</v>
      </c>
      <c r="AK24" s="35" t="e">
        <f t="shared" si="42"/>
        <v>#DIV/0!</v>
      </c>
      <c r="AL24" s="20"/>
      <c r="AM24" s="26">
        <f t="shared" si="43"/>
        <v>-11.328</v>
      </c>
      <c r="AN24" s="35" t="e">
        <f t="shared" si="44"/>
        <v>#DIV/0!</v>
      </c>
      <c r="AO24" s="20"/>
      <c r="AP24" s="26">
        <f t="shared" si="45"/>
        <v>-4.22</v>
      </c>
      <c r="AQ24" s="35" t="e">
        <f t="shared" si="46"/>
        <v>#DIV/0!</v>
      </c>
      <c r="AR24" s="20"/>
      <c r="AS24" s="26">
        <f t="shared" si="47"/>
        <v>-24.584</v>
      </c>
      <c r="AT24" s="35" t="e">
        <f t="shared" si="48"/>
        <v>#DIV/0!</v>
      </c>
    </row>
    <row r="25" s="9" customFormat="1" ht="51" customHeight="1" spans="1:46">
      <c r="A25" s="17" t="s">
        <v>163</v>
      </c>
      <c r="B25" s="20"/>
      <c r="C25" s="20"/>
      <c r="D25" s="19" t="s">
        <v>164</v>
      </c>
      <c r="E25" s="19" t="s">
        <v>165</v>
      </c>
      <c r="F25" s="20"/>
      <c r="G25" s="19" t="s">
        <v>150</v>
      </c>
      <c r="H25" s="19">
        <v>4</v>
      </c>
      <c r="I25" s="19">
        <v>2</v>
      </c>
      <c r="J25" s="25"/>
      <c r="K25" s="25"/>
      <c r="L25" s="25"/>
      <c r="M25" s="26">
        <f t="shared" si="33"/>
        <v>7.289</v>
      </c>
      <c r="N25" s="20"/>
      <c r="O25" s="26">
        <f t="shared" si="34"/>
        <v>26.501</v>
      </c>
      <c r="P25" s="20"/>
      <c r="Q25" s="20"/>
      <c r="R25" s="20"/>
      <c r="S25" s="20"/>
      <c r="T25" s="20"/>
      <c r="U25" s="20">
        <f t="shared" si="35"/>
        <v>0</v>
      </c>
      <c r="V25" s="20"/>
      <c r="W25" s="20"/>
      <c r="X25" s="20"/>
      <c r="Y25" s="20">
        <v>0.019</v>
      </c>
      <c r="Z25" s="20">
        <v>0.01</v>
      </c>
      <c r="AA25" s="20">
        <v>1</v>
      </c>
      <c r="AB25" s="20">
        <v>0.22</v>
      </c>
      <c r="AC25" s="20">
        <v>8</v>
      </c>
      <c r="AD25" s="26">
        <f t="shared" si="36"/>
        <v>11.509</v>
      </c>
      <c r="AE25" s="26">
        <f t="shared" si="37"/>
        <v>30.721</v>
      </c>
      <c r="AF25" s="26">
        <f t="shared" si="38"/>
        <v>4.22</v>
      </c>
      <c r="AG25" s="26">
        <f t="shared" si="39"/>
        <v>4.22</v>
      </c>
      <c r="AH25" s="26">
        <f t="shared" si="40"/>
        <v>24.619</v>
      </c>
      <c r="AI25" s="20"/>
      <c r="AJ25" s="26">
        <f t="shared" si="41"/>
        <v>-30.721</v>
      </c>
      <c r="AK25" s="35" t="e">
        <f t="shared" si="42"/>
        <v>#DIV/0!</v>
      </c>
      <c r="AL25" s="20"/>
      <c r="AM25" s="26">
        <f t="shared" si="43"/>
        <v>-11.509</v>
      </c>
      <c r="AN25" s="35" t="e">
        <f t="shared" si="44"/>
        <v>#DIV/0!</v>
      </c>
      <c r="AO25" s="20"/>
      <c r="AP25" s="26">
        <f t="shared" si="45"/>
        <v>-4.22</v>
      </c>
      <c r="AQ25" s="35" t="e">
        <f t="shared" si="46"/>
        <v>#DIV/0!</v>
      </c>
      <c r="AR25" s="20"/>
      <c r="AS25" s="26">
        <f t="shared" si="47"/>
        <v>-24.619</v>
      </c>
      <c r="AT25" s="35" t="e">
        <f t="shared" si="48"/>
        <v>#DIV/0!</v>
      </c>
    </row>
    <row r="26" s="9" customFormat="1" ht="51" customHeight="1" spans="1:46">
      <c r="A26" s="17" t="s">
        <v>166</v>
      </c>
      <c r="B26" s="20"/>
      <c r="C26" s="20"/>
      <c r="D26" s="19" t="s">
        <v>167</v>
      </c>
      <c r="E26" s="19" t="s">
        <v>168</v>
      </c>
      <c r="F26" s="20"/>
      <c r="G26" s="19" t="s">
        <v>150</v>
      </c>
      <c r="H26" s="19">
        <v>4</v>
      </c>
      <c r="I26" s="19">
        <v>2</v>
      </c>
      <c r="J26" s="25"/>
      <c r="K26" s="25"/>
      <c r="L26" s="25"/>
      <c r="M26" s="26">
        <f t="shared" ref="M26:M31" si="49">(Y26-0.03)*102+(Y26-0.03)*79+9.28</f>
        <v>7.289</v>
      </c>
      <c r="N26" s="20"/>
      <c r="O26" s="26">
        <f t="shared" ref="O26:O31" si="50">Y26*79+25</f>
        <v>26.501</v>
      </c>
      <c r="P26" s="20"/>
      <c r="Q26" s="20"/>
      <c r="R26" s="20"/>
      <c r="S26" s="20"/>
      <c r="T26" s="20"/>
      <c r="U26" s="20">
        <f t="shared" ref="U26:U31" si="51">(V26*W26*X26)/5000</f>
        <v>0</v>
      </c>
      <c r="V26" s="20"/>
      <c r="W26" s="20"/>
      <c r="X26" s="20"/>
      <c r="Y26" s="20">
        <v>0.019</v>
      </c>
      <c r="Z26" s="20">
        <v>0.011</v>
      </c>
      <c r="AA26" s="20">
        <v>1</v>
      </c>
      <c r="AB26" s="20">
        <v>0.22</v>
      </c>
      <c r="AC26" s="20">
        <v>8</v>
      </c>
      <c r="AD26" s="26">
        <f t="shared" ref="AD26:AD31" si="52">H26+M26+AB26</f>
        <v>11.509</v>
      </c>
      <c r="AE26" s="26">
        <f t="shared" ref="AE26:AE31" si="53">H26+O26+AB26</f>
        <v>30.721</v>
      </c>
      <c r="AF26" s="26">
        <f t="shared" ref="AF26:AF31" si="54">H26+Q26+AB26</f>
        <v>4.22</v>
      </c>
      <c r="AG26" s="26">
        <f t="shared" ref="AG26:AG31" si="55">H26+S26+AB26</f>
        <v>4.22</v>
      </c>
      <c r="AH26" s="26">
        <f t="shared" ref="AH26:AH31" si="56">H26+AB26+2.99*6.6+Y26*35</f>
        <v>24.619</v>
      </c>
      <c r="AI26" s="20"/>
      <c r="AJ26" s="26">
        <f t="shared" ref="AJ26:AJ31" si="57">AI26*6.5*0.9-AE26</f>
        <v>-30.721</v>
      </c>
      <c r="AK26" s="35" t="e">
        <f t="shared" ref="AK26:AK31" si="58">AJ26/(AI26*6.5)</f>
        <v>#DIV/0!</v>
      </c>
      <c r="AL26" s="20"/>
      <c r="AM26" s="26">
        <f t="shared" ref="AM26:AM31" si="59">AL26*6.5*0.82-AD26</f>
        <v>-11.509</v>
      </c>
      <c r="AN26" s="35" t="e">
        <f t="shared" ref="AN26:AN31" si="60">AM26/(AL26*6.5)</f>
        <v>#DIV/0!</v>
      </c>
      <c r="AO26" s="20"/>
      <c r="AP26" s="26">
        <f t="shared" ref="AP26:AP31" si="61">AO26*8.28*0.82-AF26</f>
        <v>-4.22</v>
      </c>
      <c r="AQ26" s="35" t="e">
        <f t="shared" ref="AQ26:AQ31" si="62">AP26/(AO26*8.28)</f>
        <v>#DIV/0!</v>
      </c>
      <c r="AR26" s="20"/>
      <c r="AS26" s="26">
        <f t="shared" ref="AS26:AS31" si="63">AR26*6.5*0.82-AH26</f>
        <v>-24.619</v>
      </c>
      <c r="AT26" s="35" t="e">
        <f t="shared" ref="AT26:AT31" si="64">AS26/(AR26*6.5)</f>
        <v>#DIV/0!</v>
      </c>
    </row>
    <row r="27" s="9" customFormat="1" ht="51" customHeight="1" spans="1:46">
      <c r="A27" s="17" t="s">
        <v>169</v>
      </c>
      <c r="B27" s="20"/>
      <c r="C27" s="20"/>
      <c r="D27" s="19" t="s">
        <v>170</v>
      </c>
      <c r="E27" s="19" t="s">
        <v>171</v>
      </c>
      <c r="F27" s="20"/>
      <c r="G27" s="19" t="s">
        <v>150</v>
      </c>
      <c r="H27" s="19">
        <v>4</v>
      </c>
      <c r="I27" s="19">
        <v>2</v>
      </c>
      <c r="J27" s="25"/>
      <c r="K27" s="25"/>
      <c r="L27" s="25"/>
      <c r="M27" s="26">
        <f t="shared" si="49"/>
        <v>7.47</v>
      </c>
      <c r="N27" s="20"/>
      <c r="O27" s="26">
        <f t="shared" si="50"/>
        <v>26.58</v>
      </c>
      <c r="P27" s="20"/>
      <c r="Q27" s="20"/>
      <c r="R27" s="20"/>
      <c r="S27" s="20"/>
      <c r="T27" s="20"/>
      <c r="U27" s="20">
        <f t="shared" si="51"/>
        <v>0</v>
      </c>
      <c r="V27" s="20"/>
      <c r="W27" s="20"/>
      <c r="X27" s="20"/>
      <c r="Y27" s="20">
        <v>0.02</v>
      </c>
      <c r="Z27" s="20">
        <v>0.012</v>
      </c>
      <c r="AA27" s="20">
        <v>1</v>
      </c>
      <c r="AB27" s="20">
        <v>0.22</v>
      </c>
      <c r="AC27" s="20">
        <v>8</v>
      </c>
      <c r="AD27" s="26">
        <f t="shared" si="52"/>
        <v>11.69</v>
      </c>
      <c r="AE27" s="26">
        <f t="shared" si="53"/>
        <v>30.8</v>
      </c>
      <c r="AF27" s="26">
        <f t="shared" si="54"/>
        <v>4.22</v>
      </c>
      <c r="AG27" s="26">
        <f t="shared" si="55"/>
        <v>4.22</v>
      </c>
      <c r="AH27" s="26">
        <f t="shared" si="56"/>
        <v>24.654</v>
      </c>
      <c r="AI27" s="20"/>
      <c r="AJ27" s="26">
        <f t="shared" si="57"/>
        <v>-30.8</v>
      </c>
      <c r="AK27" s="35" t="e">
        <f t="shared" si="58"/>
        <v>#DIV/0!</v>
      </c>
      <c r="AL27" s="20"/>
      <c r="AM27" s="26">
        <f t="shared" si="59"/>
        <v>-11.69</v>
      </c>
      <c r="AN27" s="35" t="e">
        <f t="shared" si="60"/>
        <v>#DIV/0!</v>
      </c>
      <c r="AO27" s="20"/>
      <c r="AP27" s="26">
        <f t="shared" si="61"/>
        <v>-4.22</v>
      </c>
      <c r="AQ27" s="35" t="e">
        <f t="shared" si="62"/>
        <v>#DIV/0!</v>
      </c>
      <c r="AR27" s="20"/>
      <c r="AS27" s="26">
        <f t="shared" si="63"/>
        <v>-24.654</v>
      </c>
      <c r="AT27" s="35" t="e">
        <f t="shared" si="64"/>
        <v>#DIV/0!</v>
      </c>
    </row>
    <row r="28" s="9" customFormat="1" ht="51" customHeight="1" spans="1:46">
      <c r="A28" s="17" t="s">
        <v>172</v>
      </c>
      <c r="B28" s="20"/>
      <c r="C28" s="20"/>
      <c r="D28" s="19" t="s">
        <v>173</v>
      </c>
      <c r="E28" s="19" t="s">
        <v>174</v>
      </c>
      <c r="F28" s="20"/>
      <c r="G28" s="19" t="s">
        <v>150</v>
      </c>
      <c r="H28" s="19">
        <v>4</v>
      </c>
      <c r="I28" s="19">
        <v>2</v>
      </c>
      <c r="J28" s="25"/>
      <c r="K28" s="25"/>
      <c r="L28" s="25"/>
      <c r="M28" s="26">
        <f t="shared" si="49"/>
        <v>7.47</v>
      </c>
      <c r="N28" s="20"/>
      <c r="O28" s="26">
        <f t="shared" si="50"/>
        <v>26.58</v>
      </c>
      <c r="P28" s="20"/>
      <c r="Q28" s="20"/>
      <c r="R28" s="20"/>
      <c r="S28" s="20"/>
      <c r="T28" s="20"/>
      <c r="U28" s="20">
        <f t="shared" si="51"/>
        <v>0</v>
      </c>
      <c r="V28" s="20"/>
      <c r="W28" s="20"/>
      <c r="X28" s="20"/>
      <c r="Y28" s="20">
        <v>0.02</v>
      </c>
      <c r="Z28" s="20">
        <v>0.012</v>
      </c>
      <c r="AA28" s="20">
        <v>1</v>
      </c>
      <c r="AB28" s="20">
        <v>0.22</v>
      </c>
      <c r="AC28" s="20">
        <v>8</v>
      </c>
      <c r="AD28" s="26">
        <f t="shared" si="52"/>
        <v>11.69</v>
      </c>
      <c r="AE28" s="26">
        <f t="shared" si="53"/>
        <v>30.8</v>
      </c>
      <c r="AF28" s="26">
        <f t="shared" si="54"/>
        <v>4.22</v>
      </c>
      <c r="AG28" s="26">
        <f t="shared" si="55"/>
        <v>4.22</v>
      </c>
      <c r="AH28" s="26">
        <f t="shared" si="56"/>
        <v>24.654</v>
      </c>
      <c r="AI28" s="20"/>
      <c r="AJ28" s="26">
        <f t="shared" si="57"/>
        <v>-30.8</v>
      </c>
      <c r="AK28" s="35" t="e">
        <f t="shared" si="58"/>
        <v>#DIV/0!</v>
      </c>
      <c r="AL28" s="20"/>
      <c r="AM28" s="26">
        <f t="shared" si="59"/>
        <v>-11.69</v>
      </c>
      <c r="AN28" s="35" t="e">
        <f t="shared" si="60"/>
        <v>#DIV/0!</v>
      </c>
      <c r="AO28" s="20"/>
      <c r="AP28" s="26">
        <f t="shared" si="61"/>
        <v>-4.22</v>
      </c>
      <c r="AQ28" s="35" t="e">
        <f t="shared" si="62"/>
        <v>#DIV/0!</v>
      </c>
      <c r="AR28" s="20"/>
      <c r="AS28" s="26">
        <f t="shared" si="63"/>
        <v>-24.654</v>
      </c>
      <c r="AT28" s="35" t="e">
        <f t="shared" si="64"/>
        <v>#DIV/0!</v>
      </c>
    </row>
    <row r="29" s="9" customFormat="1" ht="135" customHeight="1" spans="1:46">
      <c r="A29" s="17" t="s">
        <v>175</v>
      </c>
      <c r="B29" s="20"/>
      <c r="C29" s="20"/>
      <c r="D29" s="19" t="s">
        <v>176</v>
      </c>
      <c r="E29" s="19" t="s">
        <v>177</v>
      </c>
      <c r="F29" s="20"/>
      <c r="G29" s="19" t="s">
        <v>178</v>
      </c>
      <c r="H29" s="19">
        <v>1.4</v>
      </c>
      <c r="I29" s="19">
        <v>10</v>
      </c>
      <c r="J29" s="25"/>
      <c r="K29" s="7" t="s">
        <v>179</v>
      </c>
      <c r="L29" s="25" t="s">
        <v>180</v>
      </c>
      <c r="M29" s="26">
        <f t="shared" si="49"/>
        <v>8.737</v>
      </c>
      <c r="N29" s="20"/>
      <c r="O29" s="26">
        <f t="shared" si="50"/>
        <v>27.133</v>
      </c>
      <c r="P29" s="20"/>
      <c r="Q29" s="20"/>
      <c r="R29" s="20"/>
      <c r="S29" s="20"/>
      <c r="T29" s="20"/>
      <c r="U29" s="20">
        <f t="shared" si="51"/>
        <v>0</v>
      </c>
      <c r="V29" s="20"/>
      <c r="W29" s="20"/>
      <c r="X29" s="20"/>
      <c r="Y29" s="20">
        <v>0.027</v>
      </c>
      <c r="Z29" s="20">
        <v>0.019</v>
      </c>
      <c r="AA29" s="20">
        <v>1</v>
      </c>
      <c r="AB29" s="20">
        <v>0.22</v>
      </c>
      <c r="AC29" s="20">
        <v>8</v>
      </c>
      <c r="AD29" s="26">
        <f t="shared" si="52"/>
        <v>10.357</v>
      </c>
      <c r="AE29" s="26">
        <f t="shared" si="53"/>
        <v>28.753</v>
      </c>
      <c r="AF29" s="26">
        <f t="shared" si="54"/>
        <v>1.62</v>
      </c>
      <c r="AG29" s="26">
        <f t="shared" si="55"/>
        <v>1.62</v>
      </c>
      <c r="AH29" s="26">
        <f t="shared" si="56"/>
        <v>22.299</v>
      </c>
      <c r="AI29" s="20"/>
      <c r="AJ29" s="26">
        <f t="shared" si="57"/>
        <v>-28.753</v>
      </c>
      <c r="AK29" s="35" t="e">
        <f t="shared" si="58"/>
        <v>#DIV/0!</v>
      </c>
      <c r="AL29" s="20"/>
      <c r="AM29" s="26">
        <f t="shared" si="59"/>
        <v>-10.357</v>
      </c>
      <c r="AN29" s="35" t="e">
        <f t="shared" si="60"/>
        <v>#DIV/0!</v>
      </c>
      <c r="AO29" s="20"/>
      <c r="AP29" s="26">
        <f t="shared" si="61"/>
        <v>-1.62</v>
      </c>
      <c r="AQ29" s="35" t="e">
        <f t="shared" si="62"/>
        <v>#DIV/0!</v>
      </c>
      <c r="AR29" s="20"/>
      <c r="AS29" s="26">
        <f t="shared" si="63"/>
        <v>-22.299</v>
      </c>
      <c r="AT29" s="35" t="e">
        <f t="shared" si="64"/>
        <v>#DIV/0!</v>
      </c>
    </row>
    <row r="30" s="9" customFormat="1" ht="43.5" customHeight="1" spans="1:46">
      <c r="A30" s="17" t="s">
        <v>181</v>
      </c>
      <c r="B30" s="20"/>
      <c r="C30" s="20"/>
      <c r="D30" s="19" t="s">
        <v>182</v>
      </c>
      <c r="E30" s="19" t="s">
        <v>183</v>
      </c>
      <c r="F30" s="20"/>
      <c r="G30" s="19" t="s">
        <v>178</v>
      </c>
      <c r="H30" s="19">
        <v>1.4</v>
      </c>
      <c r="I30" s="19">
        <v>10</v>
      </c>
      <c r="J30" s="25"/>
      <c r="K30" s="25"/>
      <c r="L30" s="25"/>
      <c r="M30" s="26">
        <f t="shared" si="49"/>
        <v>8.737</v>
      </c>
      <c r="N30" s="20"/>
      <c r="O30" s="26">
        <f t="shared" si="50"/>
        <v>27.133</v>
      </c>
      <c r="P30" s="20"/>
      <c r="Q30" s="20"/>
      <c r="R30" s="20"/>
      <c r="S30" s="20"/>
      <c r="T30" s="20"/>
      <c r="U30" s="20">
        <f t="shared" si="51"/>
        <v>0</v>
      </c>
      <c r="V30" s="20"/>
      <c r="W30" s="20"/>
      <c r="X30" s="20"/>
      <c r="Y30" s="20">
        <v>0.027</v>
      </c>
      <c r="Z30" s="20">
        <v>0.019</v>
      </c>
      <c r="AA30" s="20">
        <v>1</v>
      </c>
      <c r="AB30" s="20">
        <v>0.22</v>
      </c>
      <c r="AC30" s="20">
        <v>8</v>
      </c>
      <c r="AD30" s="26">
        <f t="shared" si="52"/>
        <v>10.357</v>
      </c>
      <c r="AE30" s="26">
        <f t="shared" si="53"/>
        <v>28.753</v>
      </c>
      <c r="AF30" s="26">
        <f t="shared" si="54"/>
        <v>1.62</v>
      </c>
      <c r="AG30" s="26">
        <f t="shared" si="55"/>
        <v>1.62</v>
      </c>
      <c r="AH30" s="26">
        <f t="shared" si="56"/>
        <v>22.299</v>
      </c>
      <c r="AI30" s="20"/>
      <c r="AJ30" s="26">
        <f t="shared" si="57"/>
        <v>-28.753</v>
      </c>
      <c r="AK30" s="35" t="e">
        <f t="shared" si="58"/>
        <v>#DIV/0!</v>
      </c>
      <c r="AL30" s="20"/>
      <c r="AM30" s="26">
        <f t="shared" si="59"/>
        <v>-10.357</v>
      </c>
      <c r="AN30" s="35" t="e">
        <f t="shared" si="60"/>
        <v>#DIV/0!</v>
      </c>
      <c r="AO30" s="20"/>
      <c r="AP30" s="26">
        <f t="shared" si="61"/>
        <v>-1.62</v>
      </c>
      <c r="AQ30" s="35" t="e">
        <f t="shared" si="62"/>
        <v>#DIV/0!</v>
      </c>
      <c r="AR30" s="20"/>
      <c r="AS30" s="26">
        <f t="shared" si="63"/>
        <v>-22.299</v>
      </c>
      <c r="AT30" s="35" t="e">
        <f t="shared" si="64"/>
        <v>#DIV/0!</v>
      </c>
    </row>
    <row r="31" s="9" customFormat="1" ht="43.5" customHeight="1" spans="1:46">
      <c r="A31" s="17" t="s">
        <v>184</v>
      </c>
      <c r="B31" s="20"/>
      <c r="C31" s="20"/>
      <c r="D31" s="19" t="s">
        <v>185</v>
      </c>
      <c r="E31" s="19" t="s">
        <v>186</v>
      </c>
      <c r="F31" s="20"/>
      <c r="G31" s="19" t="s">
        <v>178</v>
      </c>
      <c r="H31" s="19">
        <v>1.4</v>
      </c>
      <c r="I31" s="19">
        <v>10</v>
      </c>
      <c r="J31" s="25"/>
      <c r="K31" s="25"/>
      <c r="L31" s="25"/>
      <c r="M31" s="26">
        <f t="shared" si="49"/>
        <v>8.737</v>
      </c>
      <c r="N31" s="20"/>
      <c r="O31" s="26">
        <f t="shared" si="50"/>
        <v>27.133</v>
      </c>
      <c r="P31" s="20"/>
      <c r="Q31" s="20"/>
      <c r="R31" s="20"/>
      <c r="S31" s="20"/>
      <c r="T31" s="20"/>
      <c r="U31" s="20">
        <f t="shared" si="51"/>
        <v>0</v>
      </c>
      <c r="V31" s="20"/>
      <c r="W31" s="20"/>
      <c r="X31" s="20"/>
      <c r="Y31" s="20">
        <v>0.027</v>
      </c>
      <c r="Z31" s="20">
        <v>0.019</v>
      </c>
      <c r="AA31" s="20">
        <v>1</v>
      </c>
      <c r="AB31" s="20">
        <v>0.22</v>
      </c>
      <c r="AC31" s="20">
        <v>8</v>
      </c>
      <c r="AD31" s="26">
        <f t="shared" si="52"/>
        <v>10.357</v>
      </c>
      <c r="AE31" s="26">
        <f t="shared" si="53"/>
        <v>28.753</v>
      </c>
      <c r="AF31" s="26">
        <f t="shared" si="54"/>
        <v>1.62</v>
      </c>
      <c r="AG31" s="26">
        <f t="shared" si="55"/>
        <v>1.62</v>
      </c>
      <c r="AH31" s="26">
        <f t="shared" si="56"/>
        <v>22.299</v>
      </c>
      <c r="AI31" s="20"/>
      <c r="AJ31" s="26">
        <f t="shared" si="57"/>
        <v>-28.753</v>
      </c>
      <c r="AK31" s="35" t="e">
        <f t="shared" si="58"/>
        <v>#DIV/0!</v>
      </c>
      <c r="AL31" s="20"/>
      <c r="AM31" s="26">
        <f t="shared" si="59"/>
        <v>-10.357</v>
      </c>
      <c r="AN31" s="35" t="e">
        <f t="shared" si="60"/>
        <v>#DIV/0!</v>
      </c>
      <c r="AO31" s="20"/>
      <c r="AP31" s="26">
        <f t="shared" si="61"/>
        <v>-1.62</v>
      </c>
      <c r="AQ31" s="35" t="e">
        <f t="shared" si="62"/>
        <v>#DIV/0!</v>
      </c>
      <c r="AR31" s="20"/>
      <c r="AS31" s="26">
        <f t="shared" si="63"/>
        <v>-22.299</v>
      </c>
      <c r="AT31" s="35" t="e">
        <f t="shared" si="64"/>
        <v>#DIV/0!</v>
      </c>
    </row>
    <row r="32" s="9" customFormat="1" ht="43.5" customHeight="1" spans="1:46">
      <c r="A32" s="17" t="s">
        <v>187</v>
      </c>
      <c r="B32" s="20"/>
      <c r="C32" s="20"/>
      <c r="D32" s="19" t="s">
        <v>188</v>
      </c>
      <c r="E32" s="19" t="s">
        <v>189</v>
      </c>
      <c r="F32" s="20"/>
      <c r="G32" s="19" t="s">
        <v>178</v>
      </c>
      <c r="H32" s="19">
        <v>1.4</v>
      </c>
      <c r="I32" s="19">
        <v>10</v>
      </c>
      <c r="J32" s="25"/>
      <c r="K32" s="25"/>
      <c r="L32" s="25"/>
      <c r="M32" s="26">
        <f t="shared" ref="M32:M43" si="65">(Y32-0.03)*102+(Y32-0.03)*79+9.28</f>
        <v>8.737</v>
      </c>
      <c r="N32" s="20"/>
      <c r="O32" s="26">
        <f t="shared" ref="O32:O43" si="66">Y32*79+25</f>
        <v>27.133</v>
      </c>
      <c r="P32" s="20"/>
      <c r="Q32" s="20"/>
      <c r="R32" s="20"/>
      <c r="S32" s="20"/>
      <c r="T32" s="20"/>
      <c r="U32" s="20">
        <f t="shared" ref="U32:U43" si="67">(V32*W32*X32)/5000</f>
        <v>0</v>
      </c>
      <c r="V32" s="20"/>
      <c r="W32" s="20"/>
      <c r="X32" s="20"/>
      <c r="Y32" s="20">
        <v>0.027</v>
      </c>
      <c r="Z32" s="20">
        <v>0.019</v>
      </c>
      <c r="AA32" s="20">
        <v>1</v>
      </c>
      <c r="AB32" s="20">
        <v>0.22</v>
      </c>
      <c r="AC32" s="20">
        <v>8</v>
      </c>
      <c r="AD32" s="26">
        <f t="shared" ref="AD32:AD43" si="68">H32+M32+AB32</f>
        <v>10.357</v>
      </c>
      <c r="AE32" s="26">
        <f t="shared" ref="AE32:AE43" si="69">H32+O32+AB32</f>
        <v>28.753</v>
      </c>
      <c r="AF32" s="26">
        <f t="shared" ref="AF32:AF43" si="70">H32+Q32+AB32</f>
        <v>1.62</v>
      </c>
      <c r="AG32" s="26">
        <f t="shared" ref="AG32:AG43" si="71">H32+S32+AB32</f>
        <v>1.62</v>
      </c>
      <c r="AH32" s="26">
        <f t="shared" ref="AH32:AH43" si="72">H32+AB32+2.99*6.6+Y32*35</f>
        <v>22.299</v>
      </c>
      <c r="AI32" s="20"/>
      <c r="AJ32" s="26">
        <f t="shared" ref="AJ32:AJ43" si="73">AI32*6.5*0.9-AE32</f>
        <v>-28.753</v>
      </c>
      <c r="AK32" s="35" t="e">
        <f t="shared" ref="AK32:AK43" si="74">AJ32/(AI32*6.5)</f>
        <v>#DIV/0!</v>
      </c>
      <c r="AL32" s="20"/>
      <c r="AM32" s="26">
        <f t="shared" ref="AM32:AM43" si="75">AL32*6.5*0.82-AD32</f>
        <v>-10.357</v>
      </c>
      <c r="AN32" s="35" t="e">
        <f t="shared" ref="AN32:AN43" si="76">AM32/(AL32*6.5)</f>
        <v>#DIV/0!</v>
      </c>
      <c r="AO32" s="20"/>
      <c r="AP32" s="26">
        <f t="shared" ref="AP32:AP43" si="77">AO32*8.28*0.82-AF32</f>
        <v>-1.62</v>
      </c>
      <c r="AQ32" s="35" t="e">
        <f t="shared" ref="AQ32:AQ43" si="78">AP32/(AO32*8.28)</f>
        <v>#DIV/0!</v>
      </c>
      <c r="AR32" s="20"/>
      <c r="AS32" s="26">
        <f t="shared" ref="AS32:AS43" si="79">AR32*6.5*0.82-AH32</f>
        <v>-22.299</v>
      </c>
      <c r="AT32" s="35" t="e">
        <f t="shared" ref="AT32:AT43" si="80">AS32/(AR32*6.5)</f>
        <v>#DIV/0!</v>
      </c>
    </row>
    <row r="33" s="9" customFormat="1" ht="43.5" customHeight="1" spans="1:46">
      <c r="A33" s="17" t="s">
        <v>190</v>
      </c>
      <c r="B33" s="20"/>
      <c r="C33" s="20"/>
      <c r="D33" s="19" t="s">
        <v>191</v>
      </c>
      <c r="E33" s="19" t="s">
        <v>192</v>
      </c>
      <c r="F33" s="20"/>
      <c r="G33" s="19" t="s">
        <v>178</v>
      </c>
      <c r="H33" s="19">
        <v>1.4</v>
      </c>
      <c r="I33" s="19">
        <v>10</v>
      </c>
      <c r="J33" s="25"/>
      <c r="K33" s="25"/>
      <c r="L33" s="25"/>
      <c r="M33" s="26">
        <f t="shared" si="65"/>
        <v>8.737</v>
      </c>
      <c r="N33" s="20"/>
      <c r="O33" s="26">
        <f t="shared" si="66"/>
        <v>27.133</v>
      </c>
      <c r="P33" s="20"/>
      <c r="Q33" s="20"/>
      <c r="R33" s="20"/>
      <c r="S33" s="20"/>
      <c r="T33" s="20"/>
      <c r="U33" s="20">
        <f t="shared" si="67"/>
        <v>0</v>
      </c>
      <c r="V33" s="20"/>
      <c r="W33" s="20"/>
      <c r="X33" s="20"/>
      <c r="Y33" s="20">
        <v>0.027</v>
      </c>
      <c r="Z33" s="20">
        <v>0.019</v>
      </c>
      <c r="AA33" s="20">
        <v>1</v>
      </c>
      <c r="AB33" s="20">
        <v>0.22</v>
      </c>
      <c r="AC33" s="20">
        <v>8</v>
      </c>
      <c r="AD33" s="26">
        <f t="shared" si="68"/>
        <v>10.357</v>
      </c>
      <c r="AE33" s="26">
        <f t="shared" si="69"/>
        <v>28.753</v>
      </c>
      <c r="AF33" s="26">
        <f t="shared" si="70"/>
        <v>1.62</v>
      </c>
      <c r="AG33" s="26">
        <f t="shared" si="71"/>
        <v>1.62</v>
      </c>
      <c r="AH33" s="26">
        <f t="shared" si="72"/>
        <v>22.299</v>
      </c>
      <c r="AI33" s="20"/>
      <c r="AJ33" s="26">
        <f t="shared" si="73"/>
        <v>-28.753</v>
      </c>
      <c r="AK33" s="35" t="e">
        <f t="shared" si="74"/>
        <v>#DIV/0!</v>
      </c>
      <c r="AL33" s="20"/>
      <c r="AM33" s="26">
        <f t="shared" si="75"/>
        <v>-10.357</v>
      </c>
      <c r="AN33" s="35" t="e">
        <f t="shared" si="76"/>
        <v>#DIV/0!</v>
      </c>
      <c r="AO33" s="20"/>
      <c r="AP33" s="26">
        <f t="shared" si="77"/>
        <v>-1.62</v>
      </c>
      <c r="AQ33" s="35" t="e">
        <f t="shared" si="78"/>
        <v>#DIV/0!</v>
      </c>
      <c r="AR33" s="20"/>
      <c r="AS33" s="26">
        <f t="shared" si="79"/>
        <v>-22.299</v>
      </c>
      <c r="AT33" s="35" t="e">
        <f t="shared" si="80"/>
        <v>#DIV/0!</v>
      </c>
    </row>
    <row r="34" s="9" customFormat="1" ht="43.5" customHeight="1" spans="1:46">
      <c r="A34" s="17" t="s">
        <v>193</v>
      </c>
      <c r="B34" s="20"/>
      <c r="C34" s="20"/>
      <c r="D34" s="19" t="s">
        <v>194</v>
      </c>
      <c r="E34" s="19" t="s">
        <v>195</v>
      </c>
      <c r="F34" s="20"/>
      <c r="G34" s="19" t="s">
        <v>178</v>
      </c>
      <c r="H34" s="19">
        <v>1.4</v>
      </c>
      <c r="I34" s="19">
        <v>10</v>
      </c>
      <c r="J34" s="25"/>
      <c r="K34" s="25"/>
      <c r="L34" s="25"/>
      <c r="M34" s="26">
        <f t="shared" si="65"/>
        <v>8.737</v>
      </c>
      <c r="N34" s="20"/>
      <c r="O34" s="26">
        <f t="shared" si="66"/>
        <v>27.133</v>
      </c>
      <c r="P34" s="20"/>
      <c r="Q34" s="20"/>
      <c r="R34" s="20"/>
      <c r="S34" s="20"/>
      <c r="T34" s="20"/>
      <c r="U34" s="20">
        <f t="shared" si="67"/>
        <v>0</v>
      </c>
      <c r="V34" s="20"/>
      <c r="W34" s="20"/>
      <c r="X34" s="20"/>
      <c r="Y34" s="20">
        <v>0.027</v>
      </c>
      <c r="Z34" s="20">
        <v>0.019</v>
      </c>
      <c r="AA34" s="20">
        <v>1</v>
      </c>
      <c r="AB34" s="20">
        <v>0.22</v>
      </c>
      <c r="AC34" s="20">
        <v>8</v>
      </c>
      <c r="AD34" s="26">
        <f t="shared" si="68"/>
        <v>10.357</v>
      </c>
      <c r="AE34" s="26">
        <f t="shared" si="69"/>
        <v>28.753</v>
      </c>
      <c r="AF34" s="26">
        <f t="shared" si="70"/>
        <v>1.62</v>
      </c>
      <c r="AG34" s="26">
        <f t="shared" si="71"/>
        <v>1.62</v>
      </c>
      <c r="AH34" s="26">
        <f t="shared" si="72"/>
        <v>22.299</v>
      </c>
      <c r="AI34" s="20"/>
      <c r="AJ34" s="26">
        <f t="shared" si="73"/>
        <v>-28.753</v>
      </c>
      <c r="AK34" s="35" t="e">
        <f t="shared" si="74"/>
        <v>#DIV/0!</v>
      </c>
      <c r="AL34" s="20"/>
      <c r="AM34" s="26">
        <f t="shared" si="75"/>
        <v>-10.357</v>
      </c>
      <c r="AN34" s="35" t="e">
        <f t="shared" si="76"/>
        <v>#DIV/0!</v>
      </c>
      <c r="AO34" s="20"/>
      <c r="AP34" s="26">
        <f t="shared" si="77"/>
        <v>-1.62</v>
      </c>
      <c r="AQ34" s="35" t="e">
        <f t="shared" si="78"/>
        <v>#DIV/0!</v>
      </c>
      <c r="AR34" s="20"/>
      <c r="AS34" s="26">
        <f t="shared" si="79"/>
        <v>-22.299</v>
      </c>
      <c r="AT34" s="35" t="e">
        <f t="shared" si="80"/>
        <v>#DIV/0!</v>
      </c>
    </row>
    <row r="35" s="9" customFormat="1" ht="135" customHeight="1" spans="1:46">
      <c r="A35" s="17" t="s">
        <v>196</v>
      </c>
      <c r="B35" s="20"/>
      <c r="C35" s="20"/>
      <c r="D35" s="19" t="s">
        <v>197</v>
      </c>
      <c r="E35" s="19" t="s">
        <v>198</v>
      </c>
      <c r="F35" s="20"/>
      <c r="G35" s="19" t="s">
        <v>199</v>
      </c>
      <c r="H35" s="19">
        <v>2.5</v>
      </c>
      <c r="I35" s="19">
        <v>10</v>
      </c>
      <c r="J35" s="25"/>
      <c r="K35" s="7" t="s">
        <v>200</v>
      </c>
      <c r="L35" s="25" t="s">
        <v>201</v>
      </c>
      <c r="M35" s="26">
        <f t="shared" si="65"/>
        <v>7.289</v>
      </c>
      <c r="N35" s="20"/>
      <c r="O35" s="26">
        <f t="shared" si="66"/>
        <v>26.501</v>
      </c>
      <c r="P35" s="20"/>
      <c r="Q35" s="20"/>
      <c r="R35" s="20"/>
      <c r="S35" s="20"/>
      <c r="T35" s="20"/>
      <c r="U35" s="20">
        <f t="shared" si="67"/>
        <v>0</v>
      </c>
      <c r="V35" s="20"/>
      <c r="W35" s="20"/>
      <c r="X35" s="20"/>
      <c r="Y35" s="20">
        <v>0.019</v>
      </c>
      <c r="Z35" s="20">
        <v>0.011</v>
      </c>
      <c r="AA35" s="20">
        <v>1</v>
      </c>
      <c r="AB35" s="20">
        <v>0.22</v>
      </c>
      <c r="AC35" s="20">
        <v>8</v>
      </c>
      <c r="AD35" s="26">
        <f t="shared" si="68"/>
        <v>10.009</v>
      </c>
      <c r="AE35" s="26">
        <f t="shared" si="69"/>
        <v>29.221</v>
      </c>
      <c r="AF35" s="26">
        <f t="shared" si="70"/>
        <v>2.72</v>
      </c>
      <c r="AG35" s="26">
        <f t="shared" si="71"/>
        <v>2.72</v>
      </c>
      <c r="AH35" s="26">
        <f t="shared" si="72"/>
        <v>23.119</v>
      </c>
      <c r="AI35" s="20"/>
      <c r="AJ35" s="26">
        <f t="shared" si="73"/>
        <v>-29.221</v>
      </c>
      <c r="AK35" s="35" t="e">
        <f t="shared" si="74"/>
        <v>#DIV/0!</v>
      </c>
      <c r="AL35" s="20"/>
      <c r="AM35" s="26">
        <f t="shared" si="75"/>
        <v>-10.009</v>
      </c>
      <c r="AN35" s="35" t="e">
        <f t="shared" si="76"/>
        <v>#DIV/0!</v>
      </c>
      <c r="AO35" s="20"/>
      <c r="AP35" s="26">
        <f t="shared" si="77"/>
        <v>-2.72</v>
      </c>
      <c r="AQ35" s="35" t="e">
        <f t="shared" si="78"/>
        <v>#DIV/0!</v>
      </c>
      <c r="AR35" s="20"/>
      <c r="AS35" s="26">
        <f t="shared" si="79"/>
        <v>-23.119</v>
      </c>
      <c r="AT35" s="35" t="e">
        <f t="shared" si="80"/>
        <v>#DIV/0!</v>
      </c>
    </row>
    <row r="36" s="9" customFormat="1" ht="135" customHeight="1" spans="1:46">
      <c r="A36" s="17" t="s">
        <v>202</v>
      </c>
      <c r="B36" s="20"/>
      <c r="C36" s="20"/>
      <c r="D36" s="19" t="s">
        <v>203</v>
      </c>
      <c r="E36" s="19" t="s">
        <v>204</v>
      </c>
      <c r="F36" s="20"/>
      <c r="G36" s="19" t="s">
        <v>205</v>
      </c>
      <c r="H36" s="19">
        <v>9</v>
      </c>
      <c r="I36" s="19">
        <v>2</v>
      </c>
      <c r="J36" s="25" t="s">
        <v>206</v>
      </c>
      <c r="K36" s="7" t="s">
        <v>207</v>
      </c>
      <c r="L36" s="25" t="s">
        <v>208</v>
      </c>
      <c r="M36" s="26">
        <f t="shared" si="65"/>
        <v>8.918</v>
      </c>
      <c r="N36" s="20"/>
      <c r="O36" s="26">
        <f t="shared" si="66"/>
        <v>27.212</v>
      </c>
      <c r="P36" s="20"/>
      <c r="Q36" s="20"/>
      <c r="R36" s="20"/>
      <c r="S36" s="20"/>
      <c r="T36" s="20"/>
      <c r="U36" s="20">
        <f t="shared" si="67"/>
        <v>0</v>
      </c>
      <c r="V36" s="20"/>
      <c r="W36" s="20"/>
      <c r="X36" s="20"/>
      <c r="Y36" s="20">
        <v>0.028</v>
      </c>
      <c r="Z36" s="20">
        <v>0.02</v>
      </c>
      <c r="AA36" s="20">
        <v>1</v>
      </c>
      <c r="AB36" s="20">
        <v>0.22</v>
      </c>
      <c r="AC36" s="20">
        <v>8</v>
      </c>
      <c r="AD36" s="26">
        <f t="shared" si="68"/>
        <v>18.138</v>
      </c>
      <c r="AE36" s="26">
        <f t="shared" si="69"/>
        <v>36.432</v>
      </c>
      <c r="AF36" s="26">
        <f t="shared" si="70"/>
        <v>9.22</v>
      </c>
      <c r="AG36" s="26">
        <f t="shared" si="71"/>
        <v>9.22</v>
      </c>
      <c r="AH36" s="26">
        <f t="shared" si="72"/>
        <v>29.934</v>
      </c>
      <c r="AI36" s="20"/>
      <c r="AJ36" s="26">
        <f t="shared" si="73"/>
        <v>-36.432</v>
      </c>
      <c r="AK36" s="35" t="e">
        <f t="shared" si="74"/>
        <v>#DIV/0!</v>
      </c>
      <c r="AL36" s="20"/>
      <c r="AM36" s="26">
        <f t="shared" si="75"/>
        <v>-18.138</v>
      </c>
      <c r="AN36" s="35" t="e">
        <f t="shared" si="76"/>
        <v>#DIV/0!</v>
      </c>
      <c r="AO36" s="20"/>
      <c r="AP36" s="26">
        <f t="shared" si="77"/>
        <v>-9.22</v>
      </c>
      <c r="AQ36" s="35" t="e">
        <f t="shared" si="78"/>
        <v>#DIV/0!</v>
      </c>
      <c r="AR36" s="20"/>
      <c r="AS36" s="26">
        <f t="shared" si="79"/>
        <v>-29.934</v>
      </c>
      <c r="AT36" s="35" t="e">
        <f t="shared" si="80"/>
        <v>#DIV/0!</v>
      </c>
    </row>
    <row r="37" s="9" customFormat="1" ht="135" customHeight="1" spans="1:46">
      <c r="A37" s="17" t="s">
        <v>209</v>
      </c>
      <c r="B37" s="20"/>
      <c r="C37" s="20"/>
      <c r="D37" s="19" t="s">
        <v>210</v>
      </c>
      <c r="E37" s="19" t="s">
        <v>211</v>
      </c>
      <c r="F37" s="20"/>
      <c r="G37" s="19" t="s">
        <v>212</v>
      </c>
      <c r="H37" s="19">
        <v>2</v>
      </c>
      <c r="I37" s="19">
        <v>2</v>
      </c>
      <c r="J37" s="25" t="s">
        <v>213</v>
      </c>
      <c r="K37" s="7" t="s">
        <v>214</v>
      </c>
      <c r="L37" s="25" t="s">
        <v>215</v>
      </c>
      <c r="M37" s="26">
        <f t="shared" si="65"/>
        <v>6.203</v>
      </c>
      <c r="N37" s="20"/>
      <c r="O37" s="26">
        <f t="shared" si="66"/>
        <v>26.027</v>
      </c>
      <c r="P37" s="20"/>
      <c r="Q37" s="20"/>
      <c r="R37" s="20"/>
      <c r="S37" s="20"/>
      <c r="T37" s="20"/>
      <c r="U37" s="20">
        <f t="shared" si="67"/>
        <v>0</v>
      </c>
      <c r="V37" s="20"/>
      <c r="W37" s="20"/>
      <c r="X37" s="20"/>
      <c r="Y37" s="20">
        <v>0.013</v>
      </c>
      <c r="Z37" s="20">
        <v>0.005</v>
      </c>
      <c r="AA37" s="20">
        <v>1</v>
      </c>
      <c r="AB37" s="20">
        <v>0.22</v>
      </c>
      <c r="AC37" s="20">
        <v>8</v>
      </c>
      <c r="AD37" s="26">
        <f t="shared" si="68"/>
        <v>8.423</v>
      </c>
      <c r="AE37" s="26">
        <f t="shared" si="69"/>
        <v>28.247</v>
      </c>
      <c r="AF37" s="26">
        <f t="shared" si="70"/>
        <v>2.22</v>
      </c>
      <c r="AG37" s="26">
        <f t="shared" si="71"/>
        <v>2.22</v>
      </c>
      <c r="AH37" s="26">
        <f t="shared" si="72"/>
        <v>22.409</v>
      </c>
      <c r="AI37" s="20"/>
      <c r="AJ37" s="26">
        <f t="shared" si="73"/>
        <v>-28.247</v>
      </c>
      <c r="AK37" s="35" t="e">
        <f t="shared" si="74"/>
        <v>#DIV/0!</v>
      </c>
      <c r="AL37" s="20"/>
      <c r="AM37" s="26">
        <f t="shared" si="75"/>
        <v>-8.423</v>
      </c>
      <c r="AN37" s="35" t="e">
        <f t="shared" si="76"/>
        <v>#DIV/0!</v>
      </c>
      <c r="AO37" s="20"/>
      <c r="AP37" s="26">
        <f t="shared" si="77"/>
        <v>-2.22</v>
      </c>
      <c r="AQ37" s="35" t="e">
        <f t="shared" si="78"/>
        <v>#DIV/0!</v>
      </c>
      <c r="AR37" s="20"/>
      <c r="AS37" s="26">
        <f t="shared" si="79"/>
        <v>-22.409</v>
      </c>
      <c r="AT37" s="35" t="e">
        <f t="shared" si="80"/>
        <v>#DIV/0!</v>
      </c>
    </row>
    <row r="38" s="9" customFormat="1" ht="135" customHeight="1" spans="1:46">
      <c r="A38" s="17" t="s">
        <v>216</v>
      </c>
      <c r="B38" s="20"/>
      <c r="C38" s="20"/>
      <c r="D38" s="19" t="s">
        <v>217</v>
      </c>
      <c r="E38" s="19" t="s">
        <v>218</v>
      </c>
      <c r="F38" s="20"/>
      <c r="G38" s="19" t="s">
        <v>219</v>
      </c>
      <c r="H38" s="19">
        <v>4.5</v>
      </c>
      <c r="I38" s="19">
        <v>2</v>
      </c>
      <c r="J38" s="25" t="s">
        <v>220</v>
      </c>
      <c r="K38" s="7" t="s">
        <v>221</v>
      </c>
      <c r="L38" s="25" t="s">
        <v>222</v>
      </c>
      <c r="M38" s="26">
        <f t="shared" si="65"/>
        <v>7.651</v>
      </c>
      <c r="N38" s="20"/>
      <c r="O38" s="26">
        <f t="shared" si="66"/>
        <v>26.659</v>
      </c>
      <c r="P38" s="20"/>
      <c r="Q38" s="20"/>
      <c r="R38" s="20"/>
      <c r="S38" s="20"/>
      <c r="T38" s="20"/>
      <c r="U38" s="20">
        <f t="shared" si="67"/>
        <v>0</v>
      </c>
      <c r="V38" s="20"/>
      <c r="W38" s="20"/>
      <c r="X38" s="20"/>
      <c r="Y38" s="20">
        <v>0.021</v>
      </c>
      <c r="Z38" s="20">
        <v>0.013</v>
      </c>
      <c r="AA38" s="20">
        <v>1</v>
      </c>
      <c r="AB38" s="20">
        <v>0.22</v>
      </c>
      <c r="AC38" s="20">
        <v>8</v>
      </c>
      <c r="AD38" s="26">
        <f t="shared" si="68"/>
        <v>12.371</v>
      </c>
      <c r="AE38" s="26">
        <f t="shared" si="69"/>
        <v>31.379</v>
      </c>
      <c r="AF38" s="26">
        <f t="shared" si="70"/>
        <v>4.72</v>
      </c>
      <c r="AG38" s="26">
        <f t="shared" si="71"/>
        <v>4.72</v>
      </c>
      <c r="AH38" s="26">
        <f t="shared" si="72"/>
        <v>25.189</v>
      </c>
      <c r="AI38" s="20"/>
      <c r="AJ38" s="26">
        <f t="shared" si="73"/>
        <v>-31.379</v>
      </c>
      <c r="AK38" s="35" t="e">
        <f t="shared" si="74"/>
        <v>#DIV/0!</v>
      </c>
      <c r="AL38" s="20"/>
      <c r="AM38" s="26">
        <f t="shared" si="75"/>
        <v>-12.371</v>
      </c>
      <c r="AN38" s="35" t="e">
        <f t="shared" si="76"/>
        <v>#DIV/0!</v>
      </c>
      <c r="AO38" s="20"/>
      <c r="AP38" s="26">
        <f t="shared" si="77"/>
        <v>-4.72</v>
      </c>
      <c r="AQ38" s="35" t="e">
        <f t="shared" si="78"/>
        <v>#DIV/0!</v>
      </c>
      <c r="AR38" s="20"/>
      <c r="AS38" s="26">
        <f t="shared" si="79"/>
        <v>-25.189</v>
      </c>
      <c r="AT38" s="35" t="e">
        <f t="shared" si="80"/>
        <v>#DIV/0!</v>
      </c>
    </row>
    <row r="39" s="9" customFormat="1" ht="135" customHeight="1" spans="1:46">
      <c r="A39" s="17" t="s">
        <v>223</v>
      </c>
      <c r="B39" s="20"/>
      <c r="C39" s="20"/>
      <c r="D39" s="19" t="s">
        <v>224</v>
      </c>
      <c r="E39" s="19" t="s">
        <v>225</v>
      </c>
      <c r="F39" s="20"/>
      <c r="G39" s="19" t="s">
        <v>226</v>
      </c>
      <c r="H39" s="19">
        <v>4</v>
      </c>
      <c r="I39" s="19">
        <v>2</v>
      </c>
      <c r="J39" s="25" t="s">
        <v>227</v>
      </c>
      <c r="K39" s="7" t="s">
        <v>228</v>
      </c>
      <c r="L39" s="25" t="s">
        <v>229</v>
      </c>
      <c r="M39" s="26">
        <f t="shared" si="65"/>
        <v>8.013</v>
      </c>
      <c r="N39" s="20"/>
      <c r="O39" s="26">
        <f t="shared" si="66"/>
        <v>26.817</v>
      </c>
      <c r="P39" s="20"/>
      <c r="Q39" s="20"/>
      <c r="R39" s="20"/>
      <c r="S39" s="20"/>
      <c r="T39" s="20"/>
      <c r="U39" s="20">
        <f t="shared" si="67"/>
        <v>0</v>
      </c>
      <c r="V39" s="20"/>
      <c r="W39" s="20"/>
      <c r="X39" s="20"/>
      <c r="Y39" s="20">
        <v>0.023</v>
      </c>
      <c r="Z39" s="20">
        <v>0.015</v>
      </c>
      <c r="AA39" s="20">
        <v>1</v>
      </c>
      <c r="AB39" s="20">
        <v>0.22</v>
      </c>
      <c r="AC39" s="20">
        <v>8</v>
      </c>
      <c r="AD39" s="26">
        <f t="shared" si="68"/>
        <v>12.233</v>
      </c>
      <c r="AE39" s="26">
        <f t="shared" si="69"/>
        <v>31.037</v>
      </c>
      <c r="AF39" s="26">
        <f t="shared" si="70"/>
        <v>4.22</v>
      </c>
      <c r="AG39" s="26">
        <f t="shared" si="71"/>
        <v>4.22</v>
      </c>
      <c r="AH39" s="26">
        <f t="shared" si="72"/>
        <v>24.759</v>
      </c>
      <c r="AI39" s="20"/>
      <c r="AJ39" s="26">
        <f t="shared" si="73"/>
        <v>-31.037</v>
      </c>
      <c r="AK39" s="35" t="e">
        <f t="shared" si="74"/>
        <v>#DIV/0!</v>
      </c>
      <c r="AL39" s="20"/>
      <c r="AM39" s="26">
        <f t="shared" si="75"/>
        <v>-12.233</v>
      </c>
      <c r="AN39" s="35" t="e">
        <f t="shared" si="76"/>
        <v>#DIV/0!</v>
      </c>
      <c r="AO39" s="20"/>
      <c r="AP39" s="26">
        <f t="shared" si="77"/>
        <v>-4.22</v>
      </c>
      <c r="AQ39" s="35" t="e">
        <f t="shared" si="78"/>
        <v>#DIV/0!</v>
      </c>
      <c r="AR39" s="20"/>
      <c r="AS39" s="26">
        <f t="shared" si="79"/>
        <v>-24.759</v>
      </c>
      <c r="AT39" s="35" t="e">
        <f t="shared" si="80"/>
        <v>#DIV/0!</v>
      </c>
    </row>
    <row r="40" s="9" customFormat="1" ht="135" customHeight="1" spans="1:46">
      <c r="A40" s="17" t="s">
        <v>230</v>
      </c>
      <c r="B40" s="20"/>
      <c r="C40" s="20"/>
      <c r="D40" s="19" t="s">
        <v>231</v>
      </c>
      <c r="E40" s="19" t="s">
        <v>232</v>
      </c>
      <c r="F40" s="20"/>
      <c r="G40" s="19" t="s">
        <v>233</v>
      </c>
      <c r="H40" s="19">
        <v>6</v>
      </c>
      <c r="I40" s="19">
        <v>2</v>
      </c>
      <c r="J40" s="25"/>
      <c r="K40" s="7" t="s">
        <v>234</v>
      </c>
      <c r="L40" s="25" t="s">
        <v>235</v>
      </c>
      <c r="M40" s="26">
        <f t="shared" si="65"/>
        <v>14.167</v>
      </c>
      <c r="N40" s="20"/>
      <c r="O40" s="26">
        <f t="shared" si="66"/>
        <v>29.503</v>
      </c>
      <c r="P40" s="20"/>
      <c r="Q40" s="20"/>
      <c r="R40" s="20"/>
      <c r="S40" s="20"/>
      <c r="T40" s="20"/>
      <c r="U40" s="20">
        <f t="shared" si="67"/>
        <v>0</v>
      </c>
      <c r="V40" s="20"/>
      <c r="W40" s="20"/>
      <c r="X40" s="20"/>
      <c r="Y40" s="20">
        <v>0.057</v>
      </c>
      <c r="Z40" s="20">
        <v>0.049</v>
      </c>
      <c r="AA40" s="20">
        <v>1</v>
      </c>
      <c r="AB40" s="20">
        <v>0.22</v>
      </c>
      <c r="AC40" s="20">
        <v>8</v>
      </c>
      <c r="AD40" s="26">
        <f t="shared" si="68"/>
        <v>20.387</v>
      </c>
      <c r="AE40" s="26">
        <f t="shared" si="69"/>
        <v>35.723</v>
      </c>
      <c r="AF40" s="26">
        <f t="shared" si="70"/>
        <v>6.22</v>
      </c>
      <c r="AG40" s="26">
        <f t="shared" si="71"/>
        <v>6.22</v>
      </c>
      <c r="AH40" s="26">
        <f t="shared" si="72"/>
        <v>27.949</v>
      </c>
      <c r="AI40" s="20"/>
      <c r="AJ40" s="26">
        <f t="shared" si="73"/>
        <v>-35.723</v>
      </c>
      <c r="AK40" s="35" t="e">
        <f t="shared" si="74"/>
        <v>#DIV/0!</v>
      </c>
      <c r="AL40" s="20"/>
      <c r="AM40" s="26">
        <f t="shared" si="75"/>
        <v>-20.387</v>
      </c>
      <c r="AN40" s="35" t="e">
        <f t="shared" si="76"/>
        <v>#DIV/0!</v>
      </c>
      <c r="AO40" s="20"/>
      <c r="AP40" s="26">
        <f t="shared" si="77"/>
        <v>-6.22</v>
      </c>
      <c r="AQ40" s="35" t="e">
        <f t="shared" si="78"/>
        <v>#DIV/0!</v>
      </c>
      <c r="AR40" s="20"/>
      <c r="AS40" s="26">
        <f t="shared" si="79"/>
        <v>-27.949</v>
      </c>
      <c r="AT40" s="35" t="e">
        <f t="shared" si="80"/>
        <v>#DIV/0!</v>
      </c>
    </row>
    <row r="41" s="9" customFormat="1" ht="135" customHeight="1" spans="1:46">
      <c r="A41" s="17" t="s">
        <v>236</v>
      </c>
      <c r="B41" s="20"/>
      <c r="C41" s="20"/>
      <c r="D41" s="19" t="s">
        <v>237</v>
      </c>
      <c r="E41" s="19" t="s">
        <v>238</v>
      </c>
      <c r="F41" s="20"/>
      <c r="G41" s="19"/>
      <c r="H41" s="19">
        <v>3.1</v>
      </c>
      <c r="I41" s="19">
        <v>0</v>
      </c>
      <c r="J41" s="25" t="s">
        <v>239</v>
      </c>
      <c r="K41" s="7" t="s">
        <v>240</v>
      </c>
      <c r="L41" s="25" t="s">
        <v>241</v>
      </c>
      <c r="M41" s="26">
        <f t="shared" si="65"/>
        <v>16.158</v>
      </c>
      <c r="N41" s="20"/>
      <c r="O41" s="26">
        <f t="shared" si="66"/>
        <v>30.372</v>
      </c>
      <c r="P41" s="20"/>
      <c r="Q41" s="20"/>
      <c r="R41" s="20"/>
      <c r="S41" s="20"/>
      <c r="T41" s="20"/>
      <c r="U41" s="20">
        <f t="shared" si="67"/>
        <v>0</v>
      </c>
      <c r="V41" s="20"/>
      <c r="W41" s="20"/>
      <c r="X41" s="20"/>
      <c r="Y41" s="20">
        <v>0.068</v>
      </c>
      <c r="Z41" s="20">
        <v>0.06</v>
      </c>
      <c r="AA41" s="20">
        <v>1</v>
      </c>
      <c r="AB41" s="20">
        <v>0.22</v>
      </c>
      <c r="AC41" s="20">
        <v>8</v>
      </c>
      <c r="AD41" s="26">
        <f t="shared" si="68"/>
        <v>19.478</v>
      </c>
      <c r="AE41" s="26">
        <f t="shared" si="69"/>
        <v>33.692</v>
      </c>
      <c r="AF41" s="26">
        <f t="shared" si="70"/>
        <v>3.32</v>
      </c>
      <c r="AG41" s="26">
        <f t="shared" si="71"/>
        <v>3.32</v>
      </c>
      <c r="AH41" s="26">
        <f t="shared" si="72"/>
        <v>25.434</v>
      </c>
      <c r="AI41" s="20"/>
      <c r="AJ41" s="26">
        <f t="shared" si="73"/>
        <v>-33.692</v>
      </c>
      <c r="AK41" s="35" t="e">
        <f t="shared" si="74"/>
        <v>#DIV/0!</v>
      </c>
      <c r="AL41" s="20"/>
      <c r="AM41" s="26">
        <f t="shared" si="75"/>
        <v>-19.478</v>
      </c>
      <c r="AN41" s="35" t="e">
        <f t="shared" si="76"/>
        <v>#DIV/0!</v>
      </c>
      <c r="AO41" s="20"/>
      <c r="AP41" s="26">
        <f t="shared" si="77"/>
        <v>-3.32</v>
      </c>
      <c r="AQ41" s="35" t="e">
        <f t="shared" si="78"/>
        <v>#DIV/0!</v>
      </c>
      <c r="AR41" s="20"/>
      <c r="AS41" s="26">
        <f t="shared" si="79"/>
        <v>-25.434</v>
      </c>
      <c r="AT41" s="35" t="e">
        <f t="shared" si="80"/>
        <v>#DIV/0!</v>
      </c>
    </row>
    <row r="42" s="9" customFormat="1" ht="135" customHeight="1" spans="1:46">
      <c r="A42" s="17" t="s">
        <v>242</v>
      </c>
      <c r="B42" s="20"/>
      <c r="C42" s="20"/>
      <c r="D42" s="19" t="s">
        <v>243</v>
      </c>
      <c r="E42" s="19" t="s">
        <v>244</v>
      </c>
      <c r="F42" s="20"/>
      <c r="G42" s="19"/>
      <c r="H42" s="19">
        <v>6.2</v>
      </c>
      <c r="I42" s="19">
        <v>0</v>
      </c>
      <c r="J42" s="25"/>
      <c r="K42" s="7" t="s">
        <v>245</v>
      </c>
      <c r="L42" s="25" t="s">
        <v>246</v>
      </c>
      <c r="M42" s="26">
        <f t="shared" si="65"/>
        <v>27.018</v>
      </c>
      <c r="N42" s="20"/>
      <c r="O42" s="26">
        <f t="shared" si="66"/>
        <v>35.112</v>
      </c>
      <c r="P42" s="20"/>
      <c r="Q42" s="20"/>
      <c r="R42" s="20"/>
      <c r="S42" s="20"/>
      <c r="T42" s="20"/>
      <c r="U42" s="20">
        <f t="shared" si="67"/>
        <v>0</v>
      </c>
      <c r="V42" s="20"/>
      <c r="W42" s="20"/>
      <c r="X42" s="20"/>
      <c r="Y42" s="20">
        <v>0.128</v>
      </c>
      <c r="Z42" s="20">
        <v>0.12</v>
      </c>
      <c r="AA42" s="20">
        <v>1</v>
      </c>
      <c r="AB42" s="20">
        <v>0.22</v>
      </c>
      <c r="AC42" s="20">
        <v>8</v>
      </c>
      <c r="AD42" s="26">
        <f t="shared" si="68"/>
        <v>33.438</v>
      </c>
      <c r="AE42" s="26">
        <f t="shared" si="69"/>
        <v>41.532</v>
      </c>
      <c r="AF42" s="26">
        <f t="shared" si="70"/>
        <v>6.42</v>
      </c>
      <c r="AG42" s="26">
        <f t="shared" si="71"/>
        <v>6.42</v>
      </c>
      <c r="AH42" s="26">
        <f t="shared" si="72"/>
        <v>30.634</v>
      </c>
      <c r="AI42" s="20"/>
      <c r="AJ42" s="26">
        <f t="shared" si="73"/>
        <v>-41.532</v>
      </c>
      <c r="AK42" s="35" t="e">
        <f t="shared" si="74"/>
        <v>#DIV/0!</v>
      </c>
      <c r="AL42" s="20"/>
      <c r="AM42" s="26">
        <f t="shared" si="75"/>
        <v>-33.438</v>
      </c>
      <c r="AN42" s="35" t="e">
        <f t="shared" si="76"/>
        <v>#DIV/0!</v>
      </c>
      <c r="AO42" s="20"/>
      <c r="AP42" s="26">
        <f t="shared" si="77"/>
        <v>-6.42</v>
      </c>
      <c r="AQ42" s="35" t="e">
        <f t="shared" si="78"/>
        <v>#DIV/0!</v>
      </c>
      <c r="AR42" s="20"/>
      <c r="AS42" s="26">
        <f t="shared" si="79"/>
        <v>-30.634</v>
      </c>
      <c r="AT42" s="35" t="e">
        <f t="shared" si="80"/>
        <v>#DIV/0!</v>
      </c>
    </row>
    <row r="43" s="9" customFormat="1" ht="135" customHeight="1" spans="1:46">
      <c r="A43" s="17" t="s">
        <v>247</v>
      </c>
      <c r="B43" s="20"/>
      <c r="C43" s="20"/>
      <c r="D43" s="19" t="s">
        <v>248</v>
      </c>
      <c r="E43" s="19" t="s">
        <v>249</v>
      </c>
      <c r="F43" s="20"/>
      <c r="G43" s="19" t="s">
        <v>250</v>
      </c>
      <c r="H43" s="19">
        <v>10</v>
      </c>
      <c r="I43" s="19">
        <v>2</v>
      </c>
      <c r="J43" s="25" t="s">
        <v>251</v>
      </c>
      <c r="K43" s="25"/>
      <c r="L43" s="25" t="s">
        <v>252</v>
      </c>
      <c r="M43" s="26">
        <f t="shared" ref="M43:M46" si="81">(Y43-0.03)*102+(Y43-0.03)*79+9.28</f>
        <v>34.62</v>
      </c>
      <c r="N43" s="20"/>
      <c r="O43" s="26">
        <f t="shared" ref="O43:O46" si="82">Y43*79+25</f>
        <v>38.43</v>
      </c>
      <c r="P43" s="20"/>
      <c r="Q43" s="20"/>
      <c r="R43" s="20"/>
      <c r="S43" s="20"/>
      <c r="T43" s="20"/>
      <c r="U43" s="20">
        <f t="shared" ref="U43:U46" si="83">(V43*W43*X43)/5000</f>
        <v>0</v>
      </c>
      <c r="V43" s="20"/>
      <c r="W43" s="20"/>
      <c r="X43" s="20"/>
      <c r="Y43" s="20">
        <v>0.17</v>
      </c>
      <c r="Z43" s="20">
        <v>0.16</v>
      </c>
      <c r="AA43" s="20">
        <v>2</v>
      </c>
      <c r="AB43" s="20">
        <v>0.26</v>
      </c>
      <c r="AC43" s="20">
        <v>10</v>
      </c>
      <c r="AD43" s="26">
        <f t="shared" ref="AD43:AD46" si="84">H43+M43+AB43</f>
        <v>44.88</v>
      </c>
      <c r="AE43" s="26">
        <f t="shared" ref="AE43:AE46" si="85">H43+O43+AB43</f>
        <v>48.69</v>
      </c>
      <c r="AF43" s="26">
        <f t="shared" ref="AF43:AF46" si="86">H43+Q43+AB43</f>
        <v>10.26</v>
      </c>
      <c r="AG43" s="26">
        <f t="shared" ref="AG43:AG46" si="87">H43+S43+AB43</f>
        <v>10.26</v>
      </c>
      <c r="AH43" s="26">
        <f t="shared" ref="AH43:AH46" si="88">H43+AB43+2.99*6.6+Y43*35</f>
        <v>35.944</v>
      </c>
      <c r="AI43" s="20"/>
      <c r="AJ43" s="26">
        <f t="shared" ref="AJ43:AJ46" si="89">AI43*6.5*0.9-AE43</f>
        <v>-48.69</v>
      </c>
      <c r="AK43" s="35" t="e">
        <f t="shared" ref="AK43:AK46" si="90">AJ43/(AI43*6.5)</f>
        <v>#DIV/0!</v>
      </c>
      <c r="AL43" s="20"/>
      <c r="AM43" s="26">
        <f t="shared" ref="AM43:AM46" si="91">AL43*6.5*0.82-AD43</f>
        <v>-44.88</v>
      </c>
      <c r="AN43" s="35" t="e">
        <f t="shared" ref="AN43:AN46" si="92">AM43/(AL43*6.5)</f>
        <v>#DIV/0!</v>
      </c>
      <c r="AO43" s="20"/>
      <c r="AP43" s="26">
        <f t="shared" ref="AP43:AP46" si="93">AO43*8.28*0.82-AF43</f>
        <v>-10.26</v>
      </c>
      <c r="AQ43" s="35" t="e">
        <f t="shared" ref="AQ43:AQ46" si="94">AP43/(AO43*8.28)</f>
        <v>#DIV/0!</v>
      </c>
      <c r="AR43" s="20"/>
      <c r="AS43" s="26">
        <f t="shared" ref="AS43:AS46" si="95">AR43*6.5*0.82-AH43</f>
        <v>-35.944</v>
      </c>
      <c r="AT43" s="35" t="e">
        <f t="shared" ref="AT43:AT46" si="96">AS43/(AR43*6.5)</f>
        <v>#DIV/0!</v>
      </c>
    </row>
    <row r="44" s="9" customFormat="1" ht="135" customHeight="1" spans="1:46">
      <c r="A44" s="17" t="s">
        <v>253</v>
      </c>
      <c r="B44" s="20"/>
      <c r="C44" s="20"/>
      <c r="D44" s="19" t="s">
        <v>254</v>
      </c>
      <c r="E44" s="19" t="s">
        <v>255</v>
      </c>
      <c r="F44" s="20"/>
      <c r="G44" s="19" t="s">
        <v>250</v>
      </c>
      <c r="H44" s="19">
        <v>7</v>
      </c>
      <c r="I44" s="19">
        <v>2</v>
      </c>
      <c r="J44" s="25"/>
      <c r="K44" s="7" t="s">
        <v>256</v>
      </c>
      <c r="L44" s="25" t="s">
        <v>257</v>
      </c>
      <c r="M44" s="26">
        <f t="shared" si="81"/>
        <v>52.358</v>
      </c>
      <c r="N44" s="20"/>
      <c r="O44" s="26">
        <f t="shared" si="82"/>
        <v>46.172</v>
      </c>
      <c r="P44" s="20"/>
      <c r="Q44" s="20"/>
      <c r="R44" s="20"/>
      <c r="S44" s="20"/>
      <c r="T44" s="20"/>
      <c r="U44" s="20">
        <f t="shared" si="83"/>
        <v>0</v>
      </c>
      <c r="V44" s="20"/>
      <c r="W44" s="20"/>
      <c r="X44" s="20"/>
      <c r="Y44" s="20">
        <v>0.268</v>
      </c>
      <c r="Z44" s="20">
        <v>0.23</v>
      </c>
      <c r="AA44" s="20">
        <v>1</v>
      </c>
      <c r="AB44" s="20">
        <v>1</v>
      </c>
      <c r="AC44" s="20">
        <v>38</v>
      </c>
      <c r="AD44" s="26">
        <f t="shared" si="84"/>
        <v>60.358</v>
      </c>
      <c r="AE44" s="26">
        <f t="shared" si="85"/>
        <v>54.172</v>
      </c>
      <c r="AF44" s="26">
        <f t="shared" si="86"/>
        <v>8</v>
      </c>
      <c r="AG44" s="26">
        <f t="shared" si="87"/>
        <v>8</v>
      </c>
      <c r="AH44" s="26">
        <f t="shared" si="88"/>
        <v>37.114</v>
      </c>
      <c r="AI44" s="20"/>
      <c r="AJ44" s="26">
        <f t="shared" si="89"/>
        <v>-54.172</v>
      </c>
      <c r="AK44" s="35" t="e">
        <f t="shared" si="90"/>
        <v>#DIV/0!</v>
      </c>
      <c r="AL44" s="20"/>
      <c r="AM44" s="26">
        <f t="shared" si="91"/>
        <v>-60.358</v>
      </c>
      <c r="AN44" s="35" t="e">
        <f t="shared" si="92"/>
        <v>#DIV/0!</v>
      </c>
      <c r="AO44" s="20"/>
      <c r="AP44" s="26">
        <f t="shared" si="93"/>
        <v>-8</v>
      </c>
      <c r="AQ44" s="35" t="e">
        <f t="shared" si="94"/>
        <v>#DIV/0!</v>
      </c>
      <c r="AR44" s="20"/>
      <c r="AS44" s="26">
        <f t="shared" si="95"/>
        <v>-37.114</v>
      </c>
      <c r="AT44" s="35" t="e">
        <f t="shared" si="96"/>
        <v>#DIV/0!</v>
      </c>
    </row>
    <row r="45" s="9" customFormat="1" ht="135" customHeight="1" spans="1:46">
      <c r="A45" s="17"/>
      <c r="B45" s="20"/>
      <c r="C45" s="20"/>
      <c r="D45" s="19" t="s">
        <v>258</v>
      </c>
      <c r="E45" s="19" t="s">
        <v>259</v>
      </c>
      <c r="F45" s="20" t="s">
        <v>260</v>
      </c>
      <c r="G45" s="19" t="s">
        <v>261</v>
      </c>
      <c r="H45" s="19"/>
      <c r="I45" s="19"/>
      <c r="J45" s="25"/>
      <c r="K45" s="25"/>
      <c r="L45" s="25" t="s">
        <v>262</v>
      </c>
      <c r="M45" s="26">
        <f t="shared" si="81"/>
        <v>3.85</v>
      </c>
      <c r="N45" s="20"/>
      <c r="O45" s="26">
        <f t="shared" si="82"/>
        <v>25</v>
      </c>
      <c r="P45" s="20"/>
      <c r="Q45" s="20"/>
      <c r="R45" s="20"/>
      <c r="S45" s="20"/>
      <c r="T45" s="20"/>
      <c r="U45" s="20">
        <f t="shared" si="83"/>
        <v>0</v>
      </c>
      <c r="V45" s="20"/>
      <c r="W45" s="20"/>
      <c r="X45" s="20"/>
      <c r="Y45" s="20"/>
      <c r="Z45" s="20"/>
      <c r="AA45" s="20"/>
      <c r="AB45" s="20"/>
      <c r="AC45" s="20"/>
      <c r="AD45" s="26">
        <f t="shared" si="84"/>
        <v>3.85</v>
      </c>
      <c r="AE45" s="26">
        <f t="shared" si="85"/>
        <v>25</v>
      </c>
      <c r="AF45" s="26">
        <f t="shared" si="86"/>
        <v>0</v>
      </c>
      <c r="AG45" s="26">
        <f t="shared" si="87"/>
        <v>0</v>
      </c>
      <c r="AH45" s="26">
        <f t="shared" si="88"/>
        <v>19.734</v>
      </c>
      <c r="AI45" s="20"/>
      <c r="AJ45" s="26">
        <f t="shared" si="89"/>
        <v>-25</v>
      </c>
      <c r="AK45" s="35" t="e">
        <f t="shared" si="90"/>
        <v>#DIV/0!</v>
      </c>
      <c r="AL45" s="20"/>
      <c r="AM45" s="26">
        <f t="shared" si="91"/>
        <v>-3.85</v>
      </c>
      <c r="AN45" s="35" t="e">
        <f t="shared" si="92"/>
        <v>#DIV/0!</v>
      </c>
      <c r="AO45" s="20"/>
      <c r="AP45" s="26">
        <f t="shared" si="93"/>
        <v>0</v>
      </c>
      <c r="AQ45" s="35" t="e">
        <f t="shared" si="94"/>
        <v>#DIV/0!</v>
      </c>
      <c r="AR45" s="20"/>
      <c r="AS45" s="26">
        <f t="shared" si="95"/>
        <v>-19.734</v>
      </c>
      <c r="AT45" s="35" t="e">
        <f t="shared" si="96"/>
        <v>#DIV/0!</v>
      </c>
    </row>
    <row r="46" s="9" customFormat="1" ht="72" customHeight="1" spans="1:46">
      <c r="A46" s="17"/>
      <c r="B46" s="20"/>
      <c r="C46" s="20"/>
      <c r="D46" s="19"/>
      <c r="E46" s="19" t="s">
        <v>263</v>
      </c>
      <c r="F46" s="20"/>
      <c r="G46" s="19" t="s">
        <v>261</v>
      </c>
      <c r="H46" s="19"/>
      <c r="I46" s="19"/>
      <c r="J46" s="25"/>
      <c r="K46" s="25"/>
      <c r="L46" s="25"/>
      <c r="M46" s="26">
        <f t="shared" si="81"/>
        <v>3.85</v>
      </c>
      <c r="N46" s="20"/>
      <c r="O46" s="26">
        <f t="shared" si="82"/>
        <v>25</v>
      </c>
      <c r="P46" s="20"/>
      <c r="Q46" s="20"/>
      <c r="R46" s="20"/>
      <c r="S46" s="20"/>
      <c r="T46" s="20"/>
      <c r="U46" s="20">
        <f t="shared" si="83"/>
        <v>0</v>
      </c>
      <c r="V46" s="20"/>
      <c r="W46" s="20"/>
      <c r="X46" s="20"/>
      <c r="Y46" s="20"/>
      <c r="Z46" s="20"/>
      <c r="AA46" s="20"/>
      <c r="AB46" s="20"/>
      <c r="AC46" s="20"/>
      <c r="AD46" s="26">
        <f t="shared" si="84"/>
        <v>3.85</v>
      </c>
      <c r="AE46" s="26">
        <f t="shared" si="85"/>
        <v>25</v>
      </c>
      <c r="AF46" s="26">
        <f t="shared" si="86"/>
        <v>0</v>
      </c>
      <c r="AG46" s="26">
        <f t="shared" si="87"/>
        <v>0</v>
      </c>
      <c r="AH46" s="26">
        <f t="shared" si="88"/>
        <v>19.734</v>
      </c>
      <c r="AI46" s="20"/>
      <c r="AJ46" s="26">
        <f t="shared" si="89"/>
        <v>-25</v>
      </c>
      <c r="AK46" s="35" t="e">
        <f t="shared" si="90"/>
        <v>#DIV/0!</v>
      </c>
      <c r="AL46" s="20"/>
      <c r="AM46" s="26">
        <f t="shared" si="91"/>
        <v>-3.85</v>
      </c>
      <c r="AN46" s="35" t="e">
        <f t="shared" si="92"/>
        <v>#DIV/0!</v>
      </c>
      <c r="AO46" s="20"/>
      <c r="AP46" s="26">
        <f t="shared" si="93"/>
        <v>0</v>
      </c>
      <c r="AQ46" s="35" t="e">
        <f t="shared" si="94"/>
        <v>#DIV/0!</v>
      </c>
      <c r="AR46" s="20"/>
      <c r="AS46" s="26">
        <f t="shared" si="95"/>
        <v>-19.734</v>
      </c>
      <c r="AT46" s="35" t="e">
        <f t="shared" si="96"/>
        <v>#DIV/0!</v>
      </c>
    </row>
    <row r="47" s="9" customFormat="1" ht="72" customHeight="1" spans="1:46">
      <c r="A47" s="17"/>
      <c r="B47" s="20"/>
      <c r="C47" s="20"/>
      <c r="D47" s="19"/>
      <c r="E47" s="19" t="s">
        <v>264</v>
      </c>
      <c r="F47" s="20"/>
      <c r="G47" s="19" t="s">
        <v>261</v>
      </c>
      <c r="H47" s="19"/>
      <c r="I47" s="19"/>
      <c r="J47" s="25"/>
      <c r="K47" s="25"/>
      <c r="L47" s="25"/>
      <c r="M47" s="26">
        <f t="shared" ref="M47:M56" si="97">(Y47-0.03)*102+(Y47-0.03)*79+9.28</f>
        <v>3.85</v>
      </c>
      <c r="N47" s="20"/>
      <c r="O47" s="26">
        <f t="shared" ref="O47:O56" si="98">Y47*79+25</f>
        <v>25</v>
      </c>
      <c r="P47" s="20"/>
      <c r="Q47" s="20"/>
      <c r="R47" s="20"/>
      <c r="S47" s="20"/>
      <c r="T47" s="20"/>
      <c r="U47" s="20">
        <f t="shared" ref="U47:U56" si="99">(V47*W47*X47)/5000</f>
        <v>0</v>
      </c>
      <c r="V47" s="20"/>
      <c r="W47" s="20"/>
      <c r="X47" s="20"/>
      <c r="Y47" s="20"/>
      <c r="Z47" s="20"/>
      <c r="AA47" s="20"/>
      <c r="AB47" s="20"/>
      <c r="AC47" s="20"/>
      <c r="AD47" s="26">
        <f t="shared" ref="AD47:AD56" si="100">H47+M47+AB47</f>
        <v>3.85</v>
      </c>
      <c r="AE47" s="26">
        <f t="shared" ref="AE47:AE56" si="101">H47+O47+AB47</f>
        <v>25</v>
      </c>
      <c r="AF47" s="26">
        <f t="shared" ref="AF47:AF56" si="102">H47+Q47+AB47</f>
        <v>0</v>
      </c>
      <c r="AG47" s="26">
        <f t="shared" ref="AG47:AG56" si="103">H47+S47+AB47</f>
        <v>0</v>
      </c>
      <c r="AH47" s="26">
        <f t="shared" ref="AH47:AH56" si="104">H47+AB47+2.99*6.6+Y47*35</f>
        <v>19.734</v>
      </c>
      <c r="AI47" s="20"/>
      <c r="AJ47" s="26">
        <f t="shared" ref="AJ47:AJ56" si="105">AI47*6.5*0.9-AE47</f>
        <v>-25</v>
      </c>
      <c r="AK47" s="35" t="e">
        <f t="shared" ref="AK47:AK56" si="106">AJ47/(AI47*6.5)</f>
        <v>#DIV/0!</v>
      </c>
      <c r="AL47" s="20"/>
      <c r="AM47" s="26">
        <f t="shared" ref="AM47:AM56" si="107">AL47*6.5*0.82-AD47</f>
        <v>-3.85</v>
      </c>
      <c r="AN47" s="35" t="e">
        <f t="shared" ref="AN47:AN56" si="108">AM47/(AL47*6.5)</f>
        <v>#DIV/0!</v>
      </c>
      <c r="AO47" s="20"/>
      <c r="AP47" s="26">
        <f t="shared" ref="AP47:AP56" si="109">AO47*8.28*0.82-AF47</f>
        <v>0</v>
      </c>
      <c r="AQ47" s="35" t="e">
        <f t="shared" ref="AQ47:AQ56" si="110">AP47/(AO47*8.28)</f>
        <v>#DIV/0!</v>
      </c>
      <c r="AR47" s="20"/>
      <c r="AS47" s="26">
        <f t="shared" ref="AS47:AS56" si="111">AR47*6.5*0.82-AH47</f>
        <v>-19.734</v>
      </c>
      <c r="AT47" s="35" t="e">
        <f t="shared" ref="AT47:AT56" si="112">AS47/(AR47*6.5)</f>
        <v>#DIV/0!</v>
      </c>
    </row>
    <row r="48" s="9" customFormat="1" ht="135" customHeight="1" spans="1:46">
      <c r="A48" s="17"/>
      <c r="B48" s="20"/>
      <c r="C48" s="20"/>
      <c r="D48" s="19"/>
      <c r="E48" s="19" t="s">
        <v>265</v>
      </c>
      <c r="F48" s="20"/>
      <c r="G48" s="19" t="s">
        <v>266</v>
      </c>
      <c r="H48" s="19">
        <v>9.41</v>
      </c>
      <c r="I48" s="19"/>
      <c r="J48" s="25"/>
      <c r="K48" s="25"/>
      <c r="L48" s="25" t="s">
        <v>267</v>
      </c>
      <c r="M48" s="26">
        <f t="shared" si="97"/>
        <v>3.85</v>
      </c>
      <c r="N48" s="20"/>
      <c r="O48" s="26">
        <f t="shared" si="98"/>
        <v>25</v>
      </c>
      <c r="P48" s="20"/>
      <c r="Q48" s="20"/>
      <c r="R48" s="20"/>
      <c r="S48" s="20"/>
      <c r="T48" s="20"/>
      <c r="U48" s="20">
        <f t="shared" si="99"/>
        <v>0</v>
      </c>
      <c r="V48" s="20"/>
      <c r="W48" s="20"/>
      <c r="X48" s="20"/>
      <c r="Y48" s="20"/>
      <c r="Z48" s="20"/>
      <c r="AA48" s="20"/>
      <c r="AB48" s="20"/>
      <c r="AC48" s="20"/>
      <c r="AD48" s="26">
        <f t="shared" si="100"/>
        <v>13.26</v>
      </c>
      <c r="AE48" s="26">
        <f t="shared" si="101"/>
        <v>34.41</v>
      </c>
      <c r="AF48" s="26">
        <f t="shared" si="102"/>
        <v>9.41</v>
      </c>
      <c r="AG48" s="26">
        <f t="shared" si="103"/>
        <v>9.41</v>
      </c>
      <c r="AH48" s="26">
        <f t="shared" si="104"/>
        <v>29.144</v>
      </c>
      <c r="AI48" s="20"/>
      <c r="AJ48" s="26">
        <f t="shared" si="105"/>
        <v>-34.41</v>
      </c>
      <c r="AK48" s="35" t="e">
        <f t="shared" si="106"/>
        <v>#DIV/0!</v>
      </c>
      <c r="AL48" s="20"/>
      <c r="AM48" s="26">
        <f t="shared" si="107"/>
        <v>-13.26</v>
      </c>
      <c r="AN48" s="35" t="e">
        <f t="shared" si="108"/>
        <v>#DIV/0!</v>
      </c>
      <c r="AO48" s="20"/>
      <c r="AP48" s="26">
        <f t="shared" si="109"/>
        <v>-9.41</v>
      </c>
      <c r="AQ48" s="35" t="e">
        <f t="shared" si="110"/>
        <v>#DIV/0!</v>
      </c>
      <c r="AR48" s="20"/>
      <c r="AS48" s="26">
        <f t="shared" si="111"/>
        <v>-29.144</v>
      </c>
      <c r="AT48" s="35" t="e">
        <f t="shared" si="112"/>
        <v>#DIV/0!</v>
      </c>
    </row>
    <row r="49" s="9" customFormat="1" ht="135" customHeight="1" spans="1:46">
      <c r="A49" s="17"/>
      <c r="B49" s="20"/>
      <c r="C49" s="20"/>
      <c r="D49" s="19"/>
      <c r="E49" s="19" t="s">
        <v>268</v>
      </c>
      <c r="F49" s="20"/>
      <c r="G49" s="19" t="s">
        <v>266</v>
      </c>
      <c r="H49" s="19">
        <v>9.41</v>
      </c>
      <c r="I49" s="19"/>
      <c r="J49" s="25"/>
      <c r="K49" s="25"/>
      <c r="L49" s="25" t="s">
        <v>269</v>
      </c>
      <c r="M49" s="26">
        <f t="shared" si="97"/>
        <v>3.85</v>
      </c>
      <c r="N49" s="20"/>
      <c r="O49" s="26">
        <f t="shared" si="98"/>
        <v>25</v>
      </c>
      <c r="P49" s="20"/>
      <c r="Q49" s="20"/>
      <c r="R49" s="20"/>
      <c r="S49" s="20"/>
      <c r="T49" s="20"/>
      <c r="U49" s="20">
        <f t="shared" si="99"/>
        <v>0</v>
      </c>
      <c r="V49" s="20"/>
      <c r="W49" s="20"/>
      <c r="X49" s="20"/>
      <c r="Y49" s="20"/>
      <c r="Z49" s="20"/>
      <c r="AA49" s="20"/>
      <c r="AB49" s="20"/>
      <c r="AC49" s="20"/>
      <c r="AD49" s="26">
        <f t="shared" si="100"/>
        <v>13.26</v>
      </c>
      <c r="AE49" s="26">
        <f t="shared" si="101"/>
        <v>34.41</v>
      </c>
      <c r="AF49" s="26">
        <f t="shared" si="102"/>
        <v>9.41</v>
      </c>
      <c r="AG49" s="26">
        <f t="shared" si="103"/>
        <v>9.41</v>
      </c>
      <c r="AH49" s="26">
        <f t="shared" si="104"/>
        <v>29.144</v>
      </c>
      <c r="AI49" s="20"/>
      <c r="AJ49" s="26">
        <f t="shared" si="105"/>
        <v>-34.41</v>
      </c>
      <c r="AK49" s="35" t="e">
        <f t="shared" si="106"/>
        <v>#DIV/0!</v>
      </c>
      <c r="AL49" s="20"/>
      <c r="AM49" s="26">
        <f t="shared" si="107"/>
        <v>-13.26</v>
      </c>
      <c r="AN49" s="35" t="e">
        <f t="shared" si="108"/>
        <v>#DIV/0!</v>
      </c>
      <c r="AO49" s="20"/>
      <c r="AP49" s="26">
        <f t="shared" si="109"/>
        <v>-9.41</v>
      </c>
      <c r="AQ49" s="35" t="e">
        <f t="shared" si="110"/>
        <v>#DIV/0!</v>
      </c>
      <c r="AR49" s="20"/>
      <c r="AS49" s="26">
        <f t="shared" si="111"/>
        <v>-29.144</v>
      </c>
      <c r="AT49" s="35" t="e">
        <f t="shared" si="112"/>
        <v>#DIV/0!</v>
      </c>
    </row>
    <row r="50" s="9" customFormat="1" ht="135" customHeight="1" spans="1:46">
      <c r="A50" s="17"/>
      <c r="B50" s="20"/>
      <c r="C50" s="20"/>
      <c r="D50" s="19"/>
      <c r="E50" s="19" t="s">
        <v>270</v>
      </c>
      <c r="F50" s="20"/>
      <c r="G50" s="19" t="s">
        <v>266</v>
      </c>
      <c r="H50" s="19">
        <v>17.1</v>
      </c>
      <c r="I50" s="19"/>
      <c r="J50" s="25"/>
      <c r="K50" s="25"/>
      <c r="L50" s="25" t="s">
        <v>269</v>
      </c>
      <c r="M50" s="26">
        <f t="shared" si="97"/>
        <v>3.85</v>
      </c>
      <c r="N50" s="20"/>
      <c r="O50" s="26">
        <f t="shared" si="98"/>
        <v>25</v>
      </c>
      <c r="P50" s="20"/>
      <c r="Q50" s="20"/>
      <c r="R50" s="20"/>
      <c r="S50" s="20"/>
      <c r="T50" s="20"/>
      <c r="U50" s="20">
        <f t="shared" si="99"/>
        <v>0</v>
      </c>
      <c r="V50" s="20"/>
      <c r="W50" s="20"/>
      <c r="X50" s="20"/>
      <c r="Y50" s="20"/>
      <c r="Z50" s="20"/>
      <c r="AA50" s="20"/>
      <c r="AB50" s="20"/>
      <c r="AC50" s="20"/>
      <c r="AD50" s="26">
        <f t="shared" si="100"/>
        <v>20.95</v>
      </c>
      <c r="AE50" s="26">
        <f t="shared" si="101"/>
        <v>42.1</v>
      </c>
      <c r="AF50" s="26">
        <f t="shared" si="102"/>
        <v>17.1</v>
      </c>
      <c r="AG50" s="26">
        <f t="shared" si="103"/>
        <v>17.1</v>
      </c>
      <c r="AH50" s="26">
        <f t="shared" si="104"/>
        <v>36.834</v>
      </c>
      <c r="AI50" s="20"/>
      <c r="AJ50" s="26">
        <f t="shared" si="105"/>
        <v>-42.1</v>
      </c>
      <c r="AK50" s="35" t="e">
        <f t="shared" si="106"/>
        <v>#DIV/0!</v>
      </c>
      <c r="AL50" s="20"/>
      <c r="AM50" s="26">
        <f t="shared" si="107"/>
        <v>-20.95</v>
      </c>
      <c r="AN50" s="35" t="e">
        <f t="shared" si="108"/>
        <v>#DIV/0!</v>
      </c>
      <c r="AO50" s="20"/>
      <c r="AP50" s="26">
        <f t="shared" si="109"/>
        <v>-17.1</v>
      </c>
      <c r="AQ50" s="35" t="e">
        <f t="shared" si="110"/>
        <v>#DIV/0!</v>
      </c>
      <c r="AR50" s="20"/>
      <c r="AS50" s="26">
        <f t="shared" si="111"/>
        <v>-36.834</v>
      </c>
      <c r="AT50" s="35" t="e">
        <f t="shared" si="112"/>
        <v>#DIV/0!</v>
      </c>
    </row>
    <row r="51" s="9" customFormat="1" ht="135" customHeight="1" spans="1:46">
      <c r="A51" s="17"/>
      <c r="B51" s="20"/>
      <c r="C51" s="20"/>
      <c r="D51" s="19"/>
      <c r="E51" s="19"/>
      <c r="F51" s="20"/>
      <c r="G51" s="19"/>
      <c r="H51" s="19"/>
      <c r="I51" s="19"/>
      <c r="J51" s="25"/>
      <c r="K51" s="25"/>
      <c r="L51" s="25"/>
      <c r="M51" s="26">
        <f t="shared" si="97"/>
        <v>3.85</v>
      </c>
      <c r="N51" s="20"/>
      <c r="O51" s="26">
        <f t="shared" si="98"/>
        <v>25</v>
      </c>
      <c r="P51" s="20"/>
      <c r="Q51" s="20"/>
      <c r="R51" s="20"/>
      <c r="S51" s="20"/>
      <c r="T51" s="20"/>
      <c r="U51" s="20">
        <f t="shared" si="99"/>
        <v>0</v>
      </c>
      <c r="V51" s="20"/>
      <c r="W51" s="20"/>
      <c r="X51" s="20"/>
      <c r="Y51" s="20"/>
      <c r="Z51" s="20"/>
      <c r="AA51" s="20"/>
      <c r="AB51" s="20"/>
      <c r="AC51" s="20"/>
      <c r="AD51" s="26">
        <f t="shared" si="100"/>
        <v>3.85</v>
      </c>
      <c r="AE51" s="26">
        <f t="shared" si="101"/>
        <v>25</v>
      </c>
      <c r="AF51" s="26">
        <f t="shared" si="102"/>
        <v>0</v>
      </c>
      <c r="AG51" s="26">
        <f t="shared" si="103"/>
        <v>0</v>
      </c>
      <c r="AH51" s="26">
        <f t="shared" si="104"/>
        <v>19.734</v>
      </c>
      <c r="AI51" s="20"/>
      <c r="AJ51" s="26">
        <f t="shared" si="105"/>
        <v>-25</v>
      </c>
      <c r="AK51" s="35" t="e">
        <f t="shared" si="106"/>
        <v>#DIV/0!</v>
      </c>
      <c r="AL51" s="20"/>
      <c r="AM51" s="26">
        <f t="shared" si="107"/>
        <v>-3.85</v>
      </c>
      <c r="AN51" s="35" t="e">
        <f t="shared" si="108"/>
        <v>#DIV/0!</v>
      </c>
      <c r="AO51" s="20"/>
      <c r="AP51" s="26">
        <f t="shared" si="109"/>
        <v>0</v>
      </c>
      <c r="AQ51" s="35" t="e">
        <f t="shared" si="110"/>
        <v>#DIV/0!</v>
      </c>
      <c r="AR51" s="20"/>
      <c r="AS51" s="26">
        <f t="shared" si="111"/>
        <v>-19.734</v>
      </c>
      <c r="AT51" s="35" t="e">
        <f t="shared" si="112"/>
        <v>#DIV/0!</v>
      </c>
    </row>
    <row r="52" s="9" customFormat="1" ht="135" customHeight="1" spans="1:46">
      <c r="A52" s="17"/>
      <c r="B52" s="20"/>
      <c r="C52" s="20"/>
      <c r="D52" s="19"/>
      <c r="E52" s="19"/>
      <c r="F52" s="20"/>
      <c r="G52" s="19"/>
      <c r="H52" s="19"/>
      <c r="I52" s="19"/>
      <c r="J52" s="25"/>
      <c r="K52" s="25"/>
      <c r="L52" s="25"/>
      <c r="M52" s="26">
        <f t="shared" si="97"/>
        <v>3.85</v>
      </c>
      <c r="N52" s="20"/>
      <c r="O52" s="26">
        <f t="shared" si="98"/>
        <v>25</v>
      </c>
      <c r="P52" s="20"/>
      <c r="Q52" s="20"/>
      <c r="R52" s="20"/>
      <c r="S52" s="20"/>
      <c r="T52" s="20"/>
      <c r="U52" s="20">
        <f t="shared" si="99"/>
        <v>0</v>
      </c>
      <c r="V52" s="20"/>
      <c r="W52" s="20"/>
      <c r="X52" s="20"/>
      <c r="Y52" s="20"/>
      <c r="Z52" s="20"/>
      <c r="AA52" s="20"/>
      <c r="AB52" s="20"/>
      <c r="AC52" s="20"/>
      <c r="AD52" s="26">
        <f t="shared" si="100"/>
        <v>3.85</v>
      </c>
      <c r="AE52" s="26">
        <f t="shared" si="101"/>
        <v>25</v>
      </c>
      <c r="AF52" s="26">
        <f t="shared" si="102"/>
        <v>0</v>
      </c>
      <c r="AG52" s="26">
        <f t="shared" si="103"/>
        <v>0</v>
      </c>
      <c r="AH52" s="26">
        <f t="shared" si="104"/>
        <v>19.734</v>
      </c>
      <c r="AI52" s="20"/>
      <c r="AJ52" s="26">
        <f t="shared" si="105"/>
        <v>-25</v>
      </c>
      <c r="AK52" s="35" t="e">
        <f t="shared" si="106"/>
        <v>#DIV/0!</v>
      </c>
      <c r="AL52" s="20"/>
      <c r="AM52" s="26">
        <f t="shared" si="107"/>
        <v>-3.85</v>
      </c>
      <c r="AN52" s="35" t="e">
        <f t="shared" si="108"/>
        <v>#DIV/0!</v>
      </c>
      <c r="AO52" s="20"/>
      <c r="AP52" s="26">
        <f t="shared" si="109"/>
        <v>0</v>
      </c>
      <c r="AQ52" s="35" t="e">
        <f t="shared" si="110"/>
        <v>#DIV/0!</v>
      </c>
      <c r="AR52" s="20"/>
      <c r="AS52" s="26">
        <f t="shared" si="111"/>
        <v>-19.734</v>
      </c>
      <c r="AT52" s="35" t="e">
        <f t="shared" si="112"/>
        <v>#DIV/0!</v>
      </c>
    </row>
    <row r="53" s="9" customFormat="1" ht="135" customHeight="1" spans="1:46">
      <c r="A53" s="17"/>
      <c r="B53" s="20"/>
      <c r="C53" s="20"/>
      <c r="D53" s="19"/>
      <c r="E53" s="19"/>
      <c r="F53" s="20"/>
      <c r="G53" s="19"/>
      <c r="H53" s="19"/>
      <c r="I53" s="19"/>
      <c r="J53" s="25"/>
      <c r="K53" s="25"/>
      <c r="L53" s="25"/>
      <c r="M53" s="26">
        <f t="shared" si="97"/>
        <v>3.85</v>
      </c>
      <c r="N53" s="20"/>
      <c r="O53" s="26">
        <f t="shared" si="98"/>
        <v>25</v>
      </c>
      <c r="P53" s="20"/>
      <c r="Q53" s="20"/>
      <c r="R53" s="20"/>
      <c r="S53" s="20"/>
      <c r="T53" s="20"/>
      <c r="U53" s="20">
        <f t="shared" si="99"/>
        <v>0</v>
      </c>
      <c r="V53" s="20"/>
      <c r="W53" s="20"/>
      <c r="X53" s="20"/>
      <c r="Y53" s="20"/>
      <c r="Z53" s="20"/>
      <c r="AA53" s="20"/>
      <c r="AB53" s="20"/>
      <c r="AC53" s="20"/>
      <c r="AD53" s="26">
        <f t="shared" si="100"/>
        <v>3.85</v>
      </c>
      <c r="AE53" s="26">
        <f t="shared" si="101"/>
        <v>25</v>
      </c>
      <c r="AF53" s="26">
        <f t="shared" si="102"/>
        <v>0</v>
      </c>
      <c r="AG53" s="26">
        <f t="shared" si="103"/>
        <v>0</v>
      </c>
      <c r="AH53" s="26">
        <f t="shared" si="104"/>
        <v>19.734</v>
      </c>
      <c r="AI53" s="20"/>
      <c r="AJ53" s="26">
        <f t="shared" si="105"/>
        <v>-25</v>
      </c>
      <c r="AK53" s="35" t="e">
        <f t="shared" si="106"/>
        <v>#DIV/0!</v>
      </c>
      <c r="AL53" s="20"/>
      <c r="AM53" s="26">
        <f t="shared" si="107"/>
        <v>-3.85</v>
      </c>
      <c r="AN53" s="35" t="e">
        <f t="shared" si="108"/>
        <v>#DIV/0!</v>
      </c>
      <c r="AO53" s="20"/>
      <c r="AP53" s="26">
        <f t="shared" si="109"/>
        <v>0</v>
      </c>
      <c r="AQ53" s="35" t="e">
        <f t="shared" si="110"/>
        <v>#DIV/0!</v>
      </c>
      <c r="AR53" s="20"/>
      <c r="AS53" s="26">
        <f t="shared" si="111"/>
        <v>-19.734</v>
      </c>
      <c r="AT53" s="35" t="e">
        <f t="shared" si="112"/>
        <v>#DIV/0!</v>
      </c>
    </row>
    <row r="54" s="9" customFormat="1" ht="135" customHeight="1" spans="1:46">
      <c r="A54" s="17"/>
      <c r="B54" s="20"/>
      <c r="C54" s="20"/>
      <c r="D54" s="19"/>
      <c r="E54" s="19"/>
      <c r="F54" s="20"/>
      <c r="G54" s="19"/>
      <c r="H54" s="19"/>
      <c r="I54" s="19"/>
      <c r="J54" s="25"/>
      <c r="K54" s="25"/>
      <c r="L54" s="25"/>
      <c r="M54" s="26">
        <f t="shared" si="97"/>
        <v>3.85</v>
      </c>
      <c r="N54" s="20"/>
      <c r="O54" s="26">
        <f t="shared" si="98"/>
        <v>25</v>
      </c>
      <c r="P54" s="20"/>
      <c r="Q54" s="20"/>
      <c r="R54" s="20"/>
      <c r="S54" s="20"/>
      <c r="T54" s="20"/>
      <c r="U54" s="20">
        <f t="shared" si="99"/>
        <v>0</v>
      </c>
      <c r="V54" s="20"/>
      <c r="W54" s="20"/>
      <c r="X54" s="20"/>
      <c r="Y54" s="20"/>
      <c r="Z54" s="20"/>
      <c r="AA54" s="20"/>
      <c r="AB54" s="20"/>
      <c r="AC54" s="20"/>
      <c r="AD54" s="26">
        <f t="shared" si="100"/>
        <v>3.85</v>
      </c>
      <c r="AE54" s="26">
        <f t="shared" si="101"/>
        <v>25</v>
      </c>
      <c r="AF54" s="26">
        <f t="shared" si="102"/>
        <v>0</v>
      </c>
      <c r="AG54" s="26">
        <f t="shared" si="103"/>
        <v>0</v>
      </c>
      <c r="AH54" s="26">
        <f t="shared" si="104"/>
        <v>19.734</v>
      </c>
      <c r="AI54" s="20"/>
      <c r="AJ54" s="26">
        <f t="shared" si="105"/>
        <v>-25</v>
      </c>
      <c r="AK54" s="35" t="e">
        <f t="shared" si="106"/>
        <v>#DIV/0!</v>
      </c>
      <c r="AL54" s="20"/>
      <c r="AM54" s="26">
        <f t="shared" si="107"/>
        <v>-3.85</v>
      </c>
      <c r="AN54" s="35" t="e">
        <f t="shared" si="108"/>
        <v>#DIV/0!</v>
      </c>
      <c r="AO54" s="20"/>
      <c r="AP54" s="26">
        <f t="shared" si="109"/>
        <v>0</v>
      </c>
      <c r="AQ54" s="35" t="e">
        <f t="shared" si="110"/>
        <v>#DIV/0!</v>
      </c>
      <c r="AR54" s="20"/>
      <c r="AS54" s="26">
        <f t="shared" si="111"/>
        <v>-19.734</v>
      </c>
      <c r="AT54" s="35" t="e">
        <f t="shared" si="112"/>
        <v>#DIV/0!</v>
      </c>
    </row>
    <row r="55" s="9" customFormat="1" ht="135" customHeight="1" spans="1:46">
      <c r="A55" s="17"/>
      <c r="B55" s="20"/>
      <c r="C55" s="20"/>
      <c r="D55" s="19"/>
      <c r="E55" s="19"/>
      <c r="F55" s="20"/>
      <c r="G55" s="19"/>
      <c r="H55" s="19"/>
      <c r="I55" s="19"/>
      <c r="J55" s="25"/>
      <c r="K55" s="25"/>
      <c r="L55" s="25"/>
      <c r="M55" s="26">
        <f t="shared" si="97"/>
        <v>3.85</v>
      </c>
      <c r="N55" s="20"/>
      <c r="O55" s="26">
        <f t="shared" si="98"/>
        <v>25</v>
      </c>
      <c r="P55" s="20"/>
      <c r="Q55" s="20"/>
      <c r="R55" s="20"/>
      <c r="S55" s="20"/>
      <c r="T55" s="20"/>
      <c r="U55" s="20">
        <f t="shared" si="99"/>
        <v>0</v>
      </c>
      <c r="V55" s="20"/>
      <c r="W55" s="20"/>
      <c r="X55" s="20"/>
      <c r="Y55" s="20"/>
      <c r="Z55" s="20"/>
      <c r="AA55" s="20"/>
      <c r="AB55" s="20"/>
      <c r="AC55" s="20"/>
      <c r="AD55" s="26">
        <f t="shared" si="100"/>
        <v>3.85</v>
      </c>
      <c r="AE55" s="26">
        <f t="shared" si="101"/>
        <v>25</v>
      </c>
      <c r="AF55" s="26">
        <f t="shared" si="102"/>
        <v>0</v>
      </c>
      <c r="AG55" s="26">
        <f t="shared" si="103"/>
        <v>0</v>
      </c>
      <c r="AH55" s="26">
        <f t="shared" si="104"/>
        <v>19.734</v>
      </c>
      <c r="AI55" s="20"/>
      <c r="AJ55" s="26">
        <f t="shared" si="105"/>
        <v>-25</v>
      </c>
      <c r="AK55" s="35" t="e">
        <f t="shared" si="106"/>
        <v>#DIV/0!</v>
      </c>
      <c r="AL55" s="20"/>
      <c r="AM55" s="26">
        <f t="shared" si="107"/>
        <v>-3.85</v>
      </c>
      <c r="AN55" s="35" t="e">
        <f t="shared" si="108"/>
        <v>#DIV/0!</v>
      </c>
      <c r="AO55" s="20"/>
      <c r="AP55" s="26">
        <f t="shared" si="109"/>
        <v>0</v>
      </c>
      <c r="AQ55" s="35" t="e">
        <f t="shared" si="110"/>
        <v>#DIV/0!</v>
      </c>
      <c r="AR55" s="20"/>
      <c r="AS55" s="26">
        <f t="shared" si="111"/>
        <v>-19.734</v>
      </c>
      <c r="AT55" s="35" t="e">
        <f t="shared" si="112"/>
        <v>#DIV/0!</v>
      </c>
    </row>
    <row r="56" s="9" customFormat="1" ht="135" customHeight="1" spans="1:46">
      <c r="A56" s="17"/>
      <c r="B56" s="20"/>
      <c r="C56" s="20"/>
      <c r="D56" s="19"/>
      <c r="E56" s="19"/>
      <c r="F56" s="20"/>
      <c r="G56" s="19"/>
      <c r="H56" s="19"/>
      <c r="I56" s="19"/>
      <c r="J56" s="25"/>
      <c r="K56" s="25"/>
      <c r="L56" s="25"/>
      <c r="M56" s="26">
        <f t="shared" si="97"/>
        <v>3.85</v>
      </c>
      <c r="N56" s="20"/>
      <c r="O56" s="26">
        <f t="shared" si="98"/>
        <v>25</v>
      </c>
      <c r="P56" s="20"/>
      <c r="Q56" s="20"/>
      <c r="R56" s="20"/>
      <c r="S56" s="20"/>
      <c r="T56" s="20"/>
      <c r="U56" s="20">
        <f t="shared" si="99"/>
        <v>0</v>
      </c>
      <c r="V56" s="20"/>
      <c r="W56" s="20"/>
      <c r="X56" s="20"/>
      <c r="Y56" s="20"/>
      <c r="Z56" s="20"/>
      <c r="AA56" s="20"/>
      <c r="AB56" s="20"/>
      <c r="AC56" s="20"/>
      <c r="AD56" s="26">
        <f t="shared" si="100"/>
        <v>3.85</v>
      </c>
      <c r="AE56" s="26">
        <f t="shared" si="101"/>
        <v>25</v>
      </c>
      <c r="AF56" s="26">
        <f t="shared" si="102"/>
        <v>0</v>
      </c>
      <c r="AG56" s="26">
        <f t="shared" si="103"/>
        <v>0</v>
      </c>
      <c r="AH56" s="26">
        <f t="shared" si="104"/>
        <v>19.734</v>
      </c>
      <c r="AI56" s="20"/>
      <c r="AJ56" s="26">
        <f t="shared" si="105"/>
        <v>-25</v>
      </c>
      <c r="AK56" s="35" t="e">
        <f t="shared" si="106"/>
        <v>#DIV/0!</v>
      </c>
      <c r="AL56" s="20"/>
      <c r="AM56" s="26">
        <f t="shared" si="107"/>
        <v>-3.85</v>
      </c>
      <c r="AN56" s="35" t="e">
        <f t="shared" si="108"/>
        <v>#DIV/0!</v>
      </c>
      <c r="AO56" s="20"/>
      <c r="AP56" s="26">
        <f t="shared" si="109"/>
        <v>0</v>
      </c>
      <c r="AQ56" s="35" t="e">
        <f t="shared" si="110"/>
        <v>#DIV/0!</v>
      </c>
      <c r="AR56" s="20"/>
      <c r="AS56" s="26">
        <f t="shared" si="111"/>
        <v>-19.734</v>
      </c>
      <c r="AT56" s="35" t="e">
        <f t="shared" si="112"/>
        <v>#DIV/0!</v>
      </c>
    </row>
  </sheetData>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
  <sheetViews>
    <sheetView workbookViewId="0">
      <selection activeCell="A1" sqref="A1"/>
    </sheetView>
  </sheetViews>
  <sheetFormatPr defaultColWidth="9" defaultRowHeight="13.5" outlineLevelCol="1"/>
  <cols>
    <col min="1" max="1" width="56.125" customWidth="1"/>
    <col min="2" max="2" width="123.875" customWidth="1"/>
  </cols>
  <sheetData>
    <row r="1" ht="409.5" spans="1:2">
      <c r="A1" s="7" t="s">
        <v>256</v>
      </c>
      <c r="B1" s="7" t="s">
        <v>271</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34"/>
  <sheetViews>
    <sheetView topLeftCell="A7" workbookViewId="0">
      <selection activeCell="B11" sqref="B11"/>
    </sheetView>
  </sheetViews>
  <sheetFormatPr defaultColWidth="9" defaultRowHeight="13.5"/>
  <sheetData>
    <row r="2" spans="1:1">
      <c r="A2" s="1" t="s">
        <v>272</v>
      </c>
    </row>
    <row r="3" spans="1:1">
      <c r="A3" t="s">
        <v>273</v>
      </c>
    </row>
    <row r="5" ht="14.25" spans="1:1">
      <c r="A5" s="2" t="s">
        <v>274</v>
      </c>
    </row>
    <row r="6" ht="14.25" spans="1:1">
      <c r="A6" s="3" t="s">
        <v>275</v>
      </c>
    </row>
    <row r="7" ht="14.25" spans="1:1">
      <c r="A7" s="2" t="s">
        <v>276</v>
      </c>
    </row>
    <row r="8" ht="14.25" spans="1:1">
      <c r="A8" s="3" t="s">
        <v>277</v>
      </c>
    </row>
    <row r="9" ht="14.25" spans="1:1">
      <c r="A9" s="3" t="s">
        <v>278</v>
      </c>
    </row>
    <row r="10" ht="14.25" spans="1:1">
      <c r="A10" s="2" t="s">
        <v>279</v>
      </c>
    </row>
    <row r="11" ht="14.25" spans="1:1">
      <c r="A11" s="3" t="s">
        <v>280</v>
      </c>
    </row>
    <row r="12" ht="14.25" spans="1:1">
      <c r="A12" s="2" t="s">
        <v>281</v>
      </c>
    </row>
    <row r="13" ht="14.25" spans="1:1">
      <c r="A13" s="4" t="s">
        <v>282</v>
      </c>
    </row>
    <row r="14" ht="14.25" spans="1:1">
      <c r="A14" s="4" t="s">
        <v>283</v>
      </c>
    </row>
    <row r="15" ht="14.25" spans="1:1">
      <c r="A15" s="4" t="s">
        <v>284</v>
      </c>
    </row>
    <row r="16" ht="14.25" spans="1:1">
      <c r="A16" s="2" t="s">
        <v>285</v>
      </c>
    </row>
    <row r="18" spans="1:1">
      <c r="A18" t="s">
        <v>286</v>
      </c>
    </row>
    <row r="20" ht="14.25" spans="1:1">
      <c r="A20" s="3" t="s">
        <v>287</v>
      </c>
    </row>
    <row r="21" ht="14.25" spans="1:1">
      <c r="A21" s="3" t="s">
        <v>288</v>
      </c>
    </row>
    <row r="22" ht="14.25" spans="1:1">
      <c r="A22" s="3" t="s">
        <v>289</v>
      </c>
    </row>
    <row r="23" ht="14.25" spans="1:1">
      <c r="A23" s="3" t="s">
        <v>290</v>
      </c>
    </row>
    <row r="25" spans="1:1">
      <c r="A25" t="s">
        <v>291</v>
      </c>
    </row>
    <row r="26" spans="1:1">
      <c r="A26" s="5" t="s">
        <v>292</v>
      </c>
    </row>
    <row r="27" ht="16.5" spans="1:1">
      <c r="A27" s="6" t="s">
        <v>293</v>
      </c>
    </row>
    <row r="28" ht="16.5" spans="1:1">
      <c r="A28" s="6" t="s">
        <v>294</v>
      </c>
    </row>
    <row r="29" ht="16.5" spans="1:1">
      <c r="A29" s="6" t="s">
        <v>295</v>
      </c>
    </row>
    <row r="30" ht="16.5" spans="1:1">
      <c r="A30" s="6" t="s">
        <v>296</v>
      </c>
    </row>
    <row r="31" ht="16.5" spans="1:1">
      <c r="A31" s="6" t="s">
        <v>297</v>
      </c>
    </row>
    <row r="32" ht="16.5" spans="1:1">
      <c r="A32" s="6"/>
    </row>
    <row r="33" spans="1:1">
      <c r="A33" s="5" t="s">
        <v>298</v>
      </c>
    </row>
    <row r="34" ht="16.5" spans="1:1">
      <c r="A34" s="6" t="s">
        <v>299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样品表</vt:lpstr>
      <vt:lpstr>Sheet1</vt:lpstr>
      <vt:lpstr>运输说明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王任超</dc:creator>
  <cp:lastModifiedBy>T440</cp:lastModifiedBy>
  <dcterms:created xsi:type="dcterms:W3CDTF">2019-12-25T03:23:00Z</dcterms:created>
  <dcterms:modified xsi:type="dcterms:W3CDTF">2024-02-28T05:18:07Z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WorkbookGuid">
    <vt:lpwstr>772247c0-83af-4c03-957e-4e43716a500d</vt:lpwstr>
  </property>
  <property fmtid="{D5CDD505-2E9C-101B-9397-08002B2CF9AE}" pid="4" name="ICV">
    <vt:lpwstr>DA88BE766A7C4857BE4335333331B5A7</vt:lpwstr>
  </property>
</Properties>
</file>